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説明" sheetId="1" r:id="rId1"/>
    <sheet name="男子(様式1)" sheetId="2" r:id="rId2"/>
    <sheet name="男子(様式2)" sheetId="3" r:id="rId3"/>
    <sheet name="(様式1) 記入例" sheetId="4" r:id="rId4"/>
  </sheets>
  <definedNames>
    <definedName name="_xlfn.IFERROR" hidden="1">#NAME?</definedName>
    <definedName name="_xlnm.Print_Area" localSheetId="3">'(様式1) 記入例'!$A$1:$K$36</definedName>
    <definedName name="_xlnm.Print_Area" localSheetId="1">'男子(様式1)'!$A$1:$K$36</definedName>
    <definedName name="_xlnm.Print_Area" localSheetId="2">'男子(様式2)'!$A$1:$W$26</definedName>
    <definedName name="Z_9B079397_70A5_42E4_94AC_E2353100C201_.wvu.PrintArea" localSheetId="3" hidden="1">'(様式1) 記入例'!$A$1:$K$36</definedName>
    <definedName name="Z_9B079397_70A5_42E4_94AC_E2353100C201_.wvu.PrintArea" localSheetId="1" hidden="1">'男子(様式1)'!$A$1:$K$36</definedName>
    <definedName name="Z_9B079397_70A5_42E4_94AC_E2353100C201_.wvu.PrintArea" localSheetId="2" hidden="1">'男子(様式2)'!$A$1:$K$26</definedName>
  </definedNames>
  <calcPr fullCalcOnLoad="1"/>
</workbook>
</file>

<file path=xl/sharedStrings.xml><?xml version="1.0" encoding="utf-8"?>
<sst xmlns="http://schemas.openxmlformats.org/spreadsheetml/2006/main" count="180" uniqueCount="114">
  <si>
    <t>競技者氏名</t>
  </si>
  <si>
    <t>学年</t>
  </si>
  <si>
    <t>健康状態</t>
  </si>
  <si>
    <t>氏名</t>
  </si>
  <si>
    <t>印</t>
  </si>
  <si>
    <t>校長</t>
  </si>
  <si>
    <t>次のように申し込みます。</t>
  </si>
  <si>
    <t>記録(時分秒)</t>
  </si>
  <si>
    <t>１区</t>
  </si>
  <si>
    <t>２区</t>
  </si>
  <si>
    <t>３区</t>
  </si>
  <si>
    <t>４区</t>
  </si>
  <si>
    <t>５区</t>
  </si>
  <si>
    <t>６区</t>
  </si>
  <si>
    <t>７区</t>
  </si>
  <si>
    <t>補員</t>
  </si>
  <si>
    <t>学校名　・　略称</t>
  </si>
  <si>
    <t>学校所在地　〒　・　住所</t>
  </si>
  <si>
    <t>電話　・　ＦＡＸ</t>
  </si>
  <si>
    <t>監督氏名・連絡用電話番号</t>
  </si>
  <si>
    <t>出場資格(県大会成績)</t>
  </si>
  <si>
    <t>県名</t>
  </si>
  <si>
    <t>順位</t>
  </si>
  <si>
    <t>記録</t>
  </si>
  <si>
    <t>(時間･分･秒)</t>
  </si>
  <si>
    <r>
      <t xml:space="preserve">県大会区間
</t>
    </r>
    <r>
      <rPr>
        <sz val="8"/>
        <rFont val="ＭＳ Ｐゴシック"/>
        <family val="3"/>
      </rPr>
      <t>又は</t>
    </r>
    <r>
      <rPr>
        <sz val="11"/>
        <rFont val="ＭＳ Ｐゴシック"/>
        <family val="3"/>
      </rPr>
      <t>　参考距離</t>
    </r>
  </si>
  <si>
    <t>開会式会場　</t>
  </si>
  <si>
    <t>上記の競技者は本校在学中であり、標記大会に出場することを承認する。</t>
  </si>
  <si>
    <t>注；主将の氏名前に◎印をつけてください</t>
  </si>
  <si>
    <r>
      <t>ﾌﾘｶﾞﾅ(半角ｶﾀｶﾅ</t>
    </r>
    <r>
      <rPr>
        <sz val="11"/>
        <rFont val="ＭＳ Ｐゴシック"/>
        <family val="3"/>
      </rPr>
      <t>)</t>
    </r>
  </si>
  <si>
    <t>正式オーダー</t>
  </si>
  <si>
    <t>備　　考</t>
  </si>
  <si>
    <t xml:space="preserve"> </t>
  </si>
  <si>
    <t>第１区(10km)</t>
  </si>
  <si>
    <t>第２区(3km)</t>
  </si>
  <si>
    <t>第３区(8.1075km)</t>
  </si>
  <si>
    <t>第４区(8.0875km)</t>
  </si>
  <si>
    <t>第５区(3km)</t>
  </si>
  <si>
    <t>第６区(5km)</t>
  </si>
  <si>
    <t>第７区(5km)</t>
  </si>
  <si>
    <t>補員１</t>
  </si>
  <si>
    <t>補員２</t>
  </si>
  <si>
    <t>補員３</t>
  </si>
  <si>
    <t>山口</t>
  </si>
  <si>
    <t>広島</t>
  </si>
  <si>
    <t>岡山</t>
  </si>
  <si>
    <t>鳥取</t>
  </si>
  <si>
    <t>島根</t>
  </si>
  <si>
    <t>番号（ナンバーカード）</t>
  </si>
  <si>
    <t>男子［様式１］</t>
  </si>
  <si>
    <t>男子［様式２］</t>
  </si>
  <si>
    <t>男子</t>
  </si>
  <si>
    <t>提出書類名等</t>
  </si>
  <si>
    <t>ワークシート名</t>
  </si>
  <si>
    <t>説　　　明</t>
  </si>
  <si>
    <t>①大会参加申込書</t>
  </si>
  <si>
    <t>男子（様式１）</t>
  </si>
  <si>
    <t>②正式オーダー用紙</t>
  </si>
  <si>
    <t>男子（様式２）</t>
  </si>
  <si>
    <t>　中国高等学校駅伝競走大会</t>
  </si>
  <si>
    <t>090-****-****</t>
  </si>
  <si>
    <t>5000m</t>
  </si>
  <si>
    <t>1500m</t>
  </si>
  <si>
    <t>良好</t>
  </si>
  <si>
    <t>※入力上の注意事項</t>
  </si>
  <si>
    <t>（様式１）の</t>
  </si>
  <si>
    <t>正式書類提出の際の「日付」と「校長名」は手書きでもかまいません。</t>
  </si>
  <si>
    <t>（色つきのセル）にデータを入力してください。《記入例参照》</t>
  </si>
  <si>
    <t xml:space="preserve"> 「正式オーダー」欄に走行区間を数字で入力してください。（手書きでもかまいません）</t>
  </si>
  <si>
    <r>
      <t>（様式２）の氏名などのデータは（様式１）に入力したデータが</t>
    </r>
    <r>
      <rPr>
        <b/>
        <sz val="11"/>
        <color indexed="10"/>
        <rFont val="ＭＳ Ｐゴシック"/>
        <family val="3"/>
      </rPr>
      <t>自動的に表示</t>
    </r>
    <r>
      <rPr>
        <sz val="11"/>
        <rFont val="ＭＳ Ｐゴシック"/>
        <family val="3"/>
      </rPr>
      <t>されます。</t>
    </r>
  </si>
  <si>
    <t>男子第59回　中国高等学校駅伝競走大会　参加申込書</t>
  </si>
  <si>
    <t>平成 29 年 11 月    日</t>
  </si>
  <si>
    <t>　11月25日（土）14：00　～　14：20　開会式受付時に提出すること。</t>
  </si>
  <si>
    <t>境港市竹内団地２５５－３</t>
  </si>
  <si>
    <t>夢みなとタワー　１Ｆ多目的ホール</t>
  </si>
  <si>
    <t>TEL：０８５９－４７－３８００　</t>
  </si>
  <si>
    <t>及び　原本も申込先に郵送（校長印押印の申込書を提出）</t>
  </si>
  <si>
    <t>11月25日（土）　開会式受付時（14：00　～　14：20）</t>
  </si>
  <si>
    <t>鳥取県立境港総合技術高等学校</t>
  </si>
  <si>
    <t>境港総合</t>
  </si>
  <si>
    <t>684-0043</t>
  </si>
  <si>
    <t>境港市竹内町９２５</t>
  </si>
  <si>
    <t>0859-45-0411</t>
  </si>
  <si>
    <t>0859-45-0413</t>
  </si>
  <si>
    <t>◎境　一郎</t>
  </si>
  <si>
    <t>境　二郎</t>
  </si>
  <si>
    <t>境　三郎</t>
  </si>
  <si>
    <t>境　四郎</t>
  </si>
  <si>
    <t>境　五郎</t>
  </si>
  <si>
    <t>境　六郎</t>
  </si>
  <si>
    <t>境　七郎</t>
  </si>
  <si>
    <t>境　八郎</t>
  </si>
  <si>
    <t>境　総太郎</t>
  </si>
  <si>
    <t>境　総九郎</t>
  </si>
  <si>
    <t>境　総十郎</t>
  </si>
  <si>
    <t>ｻｶｲ ｲﾁﾛｳ</t>
  </si>
  <si>
    <t>ｻｶｲ ｼﾞﾛｳ</t>
  </si>
  <si>
    <t>ｻｶｲ ｻﾌﾞﾛｳ</t>
  </si>
  <si>
    <t>ｻｶｲ ｼﾛｳ</t>
  </si>
  <si>
    <t>ｻｶｲ ｺﾞﾛｳ</t>
  </si>
  <si>
    <t>ｻｶｲ ﾛｸﾛｳ</t>
  </si>
  <si>
    <t>ｻｶｲ ｼﾁﾛｳ</t>
  </si>
  <si>
    <t>ｻｶｲ ﾊﾁﾛｳ</t>
  </si>
  <si>
    <t>ｻｶｲ ｿｳｼﾞｭｳﾛｳ</t>
  </si>
  <si>
    <t>ｻｶｲ ｿｳｷｭｳﾛｳ</t>
  </si>
  <si>
    <t>正式オーダー入力欄</t>
  </si>
  <si>
    <t>正式
オーダー</t>
  </si>
  <si>
    <r>
      <t xml:space="preserve"> ※ 「様式１」にデータを入力すると，</t>
    </r>
    <r>
      <rPr>
        <sz val="11"/>
        <rFont val="HG丸ｺﾞｼｯｸM-PRO"/>
        <family val="3"/>
      </rPr>
      <t>自動的</t>
    </r>
    <r>
      <rPr>
        <sz val="11"/>
        <rFont val="ＭＳ Ｐ明朝"/>
        <family val="1"/>
      </rPr>
      <t>に「正式オーダー入力欄」にデータが表示されます。</t>
    </r>
  </si>
  <si>
    <r>
      <t xml:space="preserve"> ※ 「正式オーダー」欄に</t>
    </r>
    <r>
      <rPr>
        <u val="single"/>
        <sz val="11"/>
        <rFont val="ＭＳ Ｐゴシック"/>
        <family val="3"/>
      </rPr>
      <t>数字</t>
    </r>
    <r>
      <rPr>
        <sz val="11"/>
        <rFont val="ＭＳ Ｐ明朝"/>
        <family val="1"/>
      </rPr>
      <t>を入力してください。（1区～7区は</t>
    </r>
    <r>
      <rPr>
        <sz val="11"/>
        <rFont val="ＭＳ Ｐゴシック"/>
        <family val="3"/>
      </rPr>
      <t>１～７</t>
    </r>
    <r>
      <rPr>
        <sz val="11"/>
        <rFont val="ＭＳ Ｐ明朝"/>
        <family val="1"/>
      </rPr>
      <t>，補員１～３は</t>
    </r>
    <r>
      <rPr>
        <sz val="11"/>
        <rFont val="ＭＳ Ｐゴシック"/>
        <family val="3"/>
      </rPr>
      <t>８～10</t>
    </r>
    <r>
      <rPr>
        <sz val="11"/>
        <rFont val="ＭＳ Ｐ明朝"/>
        <family val="1"/>
      </rPr>
      <t>）</t>
    </r>
  </si>
  <si>
    <t xml:space="preserve"> 　　なお，数字未入力の競技者は「オーダー一覧」から削除されます。入力漏れの無いように。</t>
  </si>
  <si>
    <t xml:space="preserve"> ※この書類（様式２）の「正式オーダー」欄は手書きでもかまいません｡</t>
  </si>
  <si>
    <t>申込
番号</t>
  </si>
  <si>
    <t>原本は平成29年11月15日(水)必着</t>
  </si>
  <si>
    <r>
      <rPr>
        <u val="single"/>
        <sz val="12"/>
        <color indexed="10"/>
        <rFont val="ＭＳ Ｐゴシック"/>
        <family val="3"/>
      </rPr>
      <t>※メール申込（平成29年11月</t>
    </r>
    <r>
      <rPr>
        <u val="single"/>
        <sz val="14"/>
        <color indexed="10"/>
        <rFont val="ＭＳ Ｐゴシック"/>
        <family val="3"/>
      </rPr>
      <t>13</t>
    </r>
    <r>
      <rPr>
        <u val="single"/>
        <sz val="12"/>
        <color indexed="10"/>
        <rFont val="ＭＳ Ｐゴシック"/>
        <family val="3"/>
      </rPr>
      <t>日(月)17:00必着）</t>
    </r>
    <r>
      <rPr>
        <u val="single"/>
        <sz val="11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</si>
</sst>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  <numFmt numFmtId="177" formatCode="##"/>
    <numFmt numFmtId="178" formatCode="##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800411]ggge&quot;年&quot;m&quot;月&quot;d&quot;日&quot;;@"/>
    <numFmt numFmtId="184" formatCode="\'\'\'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ゴシック"/>
      <family val="3"/>
    </font>
    <font>
      <sz val="18"/>
      <name val="ＭＳ Ｐ明朝"/>
      <family val="1"/>
    </font>
    <font>
      <sz val="11"/>
      <color indexed="10"/>
      <name val="ＭＳ Ｐゴシック"/>
      <family val="3"/>
    </font>
    <font>
      <sz val="14"/>
      <name val="ＭＳ Ｐ明朝"/>
      <family val="1"/>
    </font>
    <font>
      <sz val="26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HG丸ｺﾞｼｯｸM-PRO"/>
      <family val="3"/>
    </font>
    <font>
      <u val="single"/>
      <sz val="11"/>
      <name val="ＭＳ Ｐゴシック"/>
      <family val="3"/>
    </font>
    <font>
      <u val="single"/>
      <sz val="12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/>
    </xf>
    <xf numFmtId="178" fontId="8" fillId="0" borderId="14" xfId="0" applyNumberFormat="1" applyFont="1" applyBorder="1" applyAlignment="1" applyProtection="1">
      <alignment horizontal="center" vertical="center"/>
      <protection/>
    </xf>
    <xf numFmtId="178" fontId="8" fillId="0" borderId="15" xfId="0" applyNumberFormat="1" applyFont="1" applyBorder="1" applyAlignment="1" applyProtection="1">
      <alignment horizontal="center" vertical="center"/>
      <protection/>
    </xf>
    <xf numFmtId="178" fontId="8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8" fontId="8" fillId="33" borderId="14" xfId="0" applyNumberFormat="1" applyFont="1" applyFill="1" applyBorder="1" applyAlignment="1" applyProtection="1">
      <alignment horizontal="center" vertical="center"/>
      <protection locked="0"/>
    </xf>
    <xf numFmtId="178" fontId="8" fillId="33" borderId="15" xfId="0" applyNumberFormat="1" applyFont="1" applyFill="1" applyBorder="1" applyAlignment="1" applyProtection="1">
      <alignment horizontal="center" vertical="center"/>
      <protection locked="0"/>
    </xf>
    <xf numFmtId="178" fontId="8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 shrinkToFit="1"/>
    </xf>
    <xf numFmtId="0" fontId="7" fillId="0" borderId="0" xfId="0" applyFont="1" applyAlignment="1" applyProtection="1">
      <alignment vertical="top"/>
      <protection/>
    </xf>
    <xf numFmtId="0" fontId="0" fillId="0" borderId="0" xfId="0" applyAlignment="1">
      <alignment horizontal="left" vertical="center"/>
    </xf>
    <xf numFmtId="0" fontId="8" fillId="0" borderId="27" xfId="0" applyFont="1" applyFill="1" applyBorder="1" applyAlignment="1" applyProtection="1">
      <alignment horizontal="center" vertical="center" shrinkToFit="1"/>
      <protection/>
    </xf>
    <xf numFmtId="0" fontId="8" fillId="0" borderId="28" xfId="0" applyFont="1" applyFill="1" applyBorder="1" applyAlignment="1" applyProtection="1">
      <alignment horizontal="center" vertical="center" shrinkToFit="1"/>
      <protection/>
    </xf>
    <xf numFmtId="0" fontId="8" fillId="0" borderId="29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 vertical="center" wrapText="1" shrinkToFit="1"/>
      <protection/>
    </xf>
    <xf numFmtId="0" fontId="10" fillId="33" borderId="34" xfId="0" applyFont="1" applyFill="1" applyBorder="1" applyAlignment="1" applyProtection="1">
      <alignment horizontal="center" vertical="center" wrapText="1"/>
      <protection locked="0"/>
    </xf>
    <xf numFmtId="0" fontId="10" fillId="33" borderId="35" xfId="0" applyFont="1" applyFill="1" applyBorder="1" applyAlignment="1" applyProtection="1">
      <alignment horizontal="center" vertical="center" wrapText="1"/>
      <protection locked="0"/>
    </xf>
    <xf numFmtId="0" fontId="10" fillId="33" borderId="36" xfId="0" applyFont="1" applyFill="1" applyBorder="1" applyAlignment="1" applyProtection="1">
      <alignment horizontal="center" vertical="center" wrapText="1"/>
      <protection locked="0"/>
    </xf>
    <xf numFmtId="0" fontId="0" fillId="33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shrinkToFit="1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vertical="center" wrapText="1"/>
      <protection/>
    </xf>
    <xf numFmtId="0" fontId="7" fillId="0" borderId="40" xfId="0" applyFont="1" applyBorder="1" applyAlignment="1" applyProtection="1">
      <alignment vertical="center" wrapText="1"/>
      <protection/>
    </xf>
    <xf numFmtId="0" fontId="0" fillId="0" borderId="37" xfId="0" applyBorder="1" applyAlignment="1">
      <alignment vertical="center"/>
    </xf>
    <xf numFmtId="0" fontId="0" fillId="0" borderId="0" xfId="0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178" fontId="8" fillId="33" borderId="14" xfId="0" applyNumberFormat="1" applyFont="1" applyFill="1" applyBorder="1" applyAlignment="1" applyProtection="1">
      <alignment horizontal="center" vertical="center"/>
      <protection/>
    </xf>
    <xf numFmtId="178" fontId="8" fillId="33" borderId="15" xfId="0" applyNumberFormat="1" applyFont="1" applyFill="1" applyBorder="1" applyAlignment="1" applyProtection="1">
      <alignment horizontal="center" vertical="center"/>
      <protection/>
    </xf>
    <xf numFmtId="178" fontId="8" fillId="33" borderId="16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6" borderId="41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44" xfId="0" applyFont="1" applyFill="1" applyBorder="1" applyAlignment="1" applyProtection="1">
      <alignment horizontal="center" vertical="center"/>
      <protection locked="0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183" fontId="0" fillId="0" borderId="0" xfId="0" applyNumberForma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37" borderId="24" xfId="0" applyFont="1" applyFill="1" applyBorder="1" applyAlignment="1" applyProtection="1">
      <alignment horizontal="center" vertical="center"/>
      <protection/>
    </xf>
    <xf numFmtId="0" fontId="10" fillId="37" borderId="45" xfId="0" applyFont="1" applyFill="1" applyBorder="1" applyAlignment="1" applyProtection="1">
      <alignment horizontal="center" vertical="center"/>
      <protection/>
    </xf>
    <xf numFmtId="0" fontId="10" fillId="37" borderId="44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12" fillId="0" borderId="44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49" xfId="0" applyFont="1" applyFill="1" applyBorder="1" applyAlignment="1" applyProtection="1">
      <alignment horizontal="center" vertical="center"/>
      <protection/>
    </xf>
    <xf numFmtId="0" fontId="12" fillId="0" borderId="50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184" fontId="12" fillId="0" borderId="43" xfId="0" applyNumberFormat="1" applyFont="1" applyFill="1" applyBorder="1" applyAlignment="1" applyProtection="1">
      <alignment horizontal="center" vertical="center"/>
      <protection/>
    </xf>
    <xf numFmtId="184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5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left" vertical="center" wrapText="1" indent="1"/>
      <protection/>
    </xf>
    <xf numFmtId="0" fontId="7" fillId="0" borderId="57" xfId="0" applyFont="1" applyBorder="1" applyAlignment="1" applyProtection="1">
      <alignment horizontal="left" vertical="center" wrapText="1" indent="1"/>
      <protection/>
    </xf>
    <xf numFmtId="0" fontId="7" fillId="0" borderId="58" xfId="0" applyFont="1" applyBorder="1" applyAlignment="1" applyProtection="1">
      <alignment horizontal="left" vertical="center" wrapText="1" inden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59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left" vertical="center" wrapText="1" indent="1"/>
      <protection/>
    </xf>
    <xf numFmtId="0" fontId="7" fillId="0" borderId="45" xfId="0" applyFont="1" applyBorder="1" applyAlignment="1" applyProtection="1">
      <alignment horizontal="left" vertical="center" wrapText="1" indent="1"/>
      <protection/>
    </xf>
    <xf numFmtId="0" fontId="7" fillId="0" borderId="60" xfId="0" applyFont="1" applyBorder="1" applyAlignment="1" applyProtection="1">
      <alignment horizontal="left" vertical="center" wrapText="1" indent="1"/>
      <protection/>
    </xf>
    <xf numFmtId="0" fontId="9" fillId="0" borderId="0" xfId="0" applyFont="1" applyAlignment="1" applyProtection="1">
      <alignment horizontal="center" vertical="center" shrinkToFit="1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6" fillId="34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distributed" vertical="center"/>
      <protection/>
    </xf>
    <xf numFmtId="0" fontId="7" fillId="0" borderId="25" xfId="0" applyFont="1" applyBorder="1" applyAlignment="1" applyProtection="1">
      <alignment horizontal="left" vertical="center" wrapText="1" indent="1"/>
      <protection/>
    </xf>
    <xf numFmtId="0" fontId="7" fillId="0" borderId="49" xfId="0" applyFont="1" applyBorder="1" applyAlignment="1" applyProtection="1">
      <alignment horizontal="left" vertical="center" wrapText="1" indent="1"/>
      <protection/>
    </xf>
    <xf numFmtId="0" fontId="7" fillId="0" borderId="61" xfId="0" applyFont="1" applyBorder="1" applyAlignment="1" applyProtection="1">
      <alignment horizontal="left" vertical="center" wrapText="1" indent="1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183" fontId="0" fillId="0" borderId="0" xfId="0" applyNumberFormat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46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SheetLayoutView="100" zoomScalePageLayoutView="0" workbookViewId="0" topLeftCell="A1">
      <selection activeCell="F7" sqref="F7:K7"/>
    </sheetView>
  </sheetViews>
  <sheetFormatPr defaultColWidth="9.00390625" defaultRowHeight="13.5"/>
  <cols>
    <col min="1" max="1" width="3.75390625" style="0" customWidth="1"/>
    <col min="2" max="2" width="9.375" style="0" customWidth="1"/>
    <col min="3" max="3" width="5.625" style="0" customWidth="1"/>
    <col min="4" max="4" width="12.25390625" style="0" customWidth="1"/>
    <col min="5" max="5" width="3.875" style="0" customWidth="1"/>
  </cols>
  <sheetData>
    <row r="2" spans="2:4" ht="32.25">
      <c r="B2" s="92" t="s">
        <v>51</v>
      </c>
      <c r="C2" s="92"/>
      <c r="D2" s="53" t="s">
        <v>59</v>
      </c>
    </row>
    <row r="5" spans="1:11" ht="13.5">
      <c r="A5" s="46" t="s">
        <v>52</v>
      </c>
      <c r="D5" s="1" t="s">
        <v>53</v>
      </c>
      <c r="F5" s="93" t="s">
        <v>54</v>
      </c>
      <c r="G5" s="93"/>
      <c r="H5" s="93"/>
      <c r="I5" s="93"/>
      <c r="J5" s="93"/>
      <c r="K5" s="93"/>
    </row>
    <row r="7" spans="1:11" ht="17.25">
      <c r="A7" t="s">
        <v>55</v>
      </c>
      <c r="D7" s="94" t="s">
        <v>56</v>
      </c>
      <c r="E7" s="96"/>
      <c r="F7" s="97" t="s">
        <v>113</v>
      </c>
      <c r="G7" s="97"/>
      <c r="H7" s="97"/>
      <c r="I7" s="97"/>
      <c r="J7" s="97"/>
      <c r="K7" s="97"/>
    </row>
    <row r="8" spans="4:11" ht="13.5">
      <c r="D8" s="95"/>
      <c r="E8" s="96"/>
      <c r="F8" s="91" t="s">
        <v>76</v>
      </c>
      <c r="G8" s="91"/>
      <c r="H8" s="91"/>
      <c r="I8" s="91"/>
      <c r="J8" s="91"/>
      <c r="K8" s="91"/>
    </row>
    <row r="9" spans="5:11" ht="13.5">
      <c r="E9" s="90"/>
      <c r="F9" s="97" t="s">
        <v>112</v>
      </c>
      <c r="G9" s="97"/>
      <c r="H9" s="97"/>
      <c r="I9" s="97"/>
      <c r="J9" s="97"/>
      <c r="K9" s="97"/>
    </row>
    <row r="10" ht="13.5">
      <c r="D10" s="1"/>
    </row>
    <row r="11" spans="1:11" ht="13.5">
      <c r="A11" t="s">
        <v>57</v>
      </c>
      <c r="D11" s="98" t="s">
        <v>58</v>
      </c>
      <c r="E11" s="96"/>
      <c r="F11" s="91" t="s">
        <v>77</v>
      </c>
      <c r="G11" s="91"/>
      <c r="H11" s="91"/>
      <c r="I11" s="91"/>
      <c r="J11" s="91"/>
      <c r="K11" s="91"/>
    </row>
    <row r="12" spans="4:11" ht="13.5">
      <c r="D12" s="99"/>
      <c r="E12" s="96"/>
      <c r="F12" s="91"/>
      <c r="G12" s="91"/>
      <c r="H12" s="91"/>
      <c r="I12" s="91"/>
      <c r="J12" s="91"/>
      <c r="K12" s="91"/>
    </row>
    <row r="13" ht="13.5">
      <c r="D13" s="1"/>
    </row>
    <row r="14" ht="13.5">
      <c r="D14" s="1"/>
    </row>
    <row r="15" ht="18.75" customHeight="1">
      <c r="A15" t="s">
        <v>64</v>
      </c>
    </row>
    <row r="16" spans="2:4" ht="18.75" customHeight="1">
      <c r="B16" t="s">
        <v>65</v>
      </c>
      <c r="C16" s="34"/>
      <c r="D16" t="s">
        <v>67</v>
      </c>
    </row>
    <row r="17" ht="18.75" customHeight="1">
      <c r="B17" t="s">
        <v>66</v>
      </c>
    </row>
    <row r="18" ht="18.75" customHeight="1"/>
    <row r="19" ht="18.75" customHeight="1">
      <c r="B19" t="s">
        <v>69</v>
      </c>
    </row>
    <row r="20" ht="13.5">
      <c r="B20" t="s">
        <v>68</v>
      </c>
    </row>
  </sheetData>
  <sheetProtection password="DD03" sheet="1"/>
  <mergeCells count="10">
    <mergeCell ref="F11:K12"/>
    <mergeCell ref="B2:C2"/>
    <mergeCell ref="F5:K5"/>
    <mergeCell ref="D7:D8"/>
    <mergeCell ref="E7:E8"/>
    <mergeCell ref="F7:K7"/>
    <mergeCell ref="F8:K8"/>
    <mergeCell ref="D11:D12"/>
    <mergeCell ref="E11:E12"/>
    <mergeCell ref="F9:K9"/>
  </mergeCells>
  <dataValidations count="1">
    <dataValidation allowBlank="1" showInputMessage="1" showErrorMessage="1" imeMode="off" sqref="C16"/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73"/>
  <sheetViews>
    <sheetView showGridLines="0" zoomScaleSheetLayoutView="100" zoomScalePageLayoutView="0" workbookViewId="0" topLeftCell="A1">
      <selection activeCell="K15" sqref="K15"/>
    </sheetView>
  </sheetViews>
  <sheetFormatPr defaultColWidth="9.00390625" defaultRowHeight="13.5"/>
  <cols>
    <col min="1" max="1" width="8.25390625" style="0" customWidth="1"/>
    <col min="2" max="2" width="17.50390625" style="0" customWidth="1"/>
    <col min="3" max="4" width="8.75390625" style="0" customWidth="1"/>
    <col min="5" max="5" width="6.00390625" style="0" customWidth="1"/>
    <col min="6" max="6" width="6.625" style="0" customWidth="1"/>
    <col min="7" max="7" width="8.625" style="0" customWidth="1"/>
    <col min="8" max="10" width="4.00390625" style="0" customWidth="1"/>
    <col min="11" max="11" width="10.625" style="0" customWidth="1"/>
  </cols>
  <sheetData>
    <row r="1" ht="19.5" customHeight="1">
      <c r="K1" s="50" t="s">
        <v>49</v>
      </c>
    </row>
    <row r="2" spans="1:11" ht="21">
      <c r="A2" s="119" t="s">
        <v>70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9" ht="15" customHeight="1">
      <c r="A3" s="4"/>
      <c r="G3" s="4"/>
      <c r="H3" s="4"/>
      <c r="I3" s="4"/>
    </row>
    <row r="4" spans="1:11" ht="30" customHeight="1">
      <c r="A4" s="113" t="s">
        <v>48</v>
      </c>
      <c r="B4" s="114"/>
      <c r="C4" s="120" t="str">
        <f>IF(D9="","県名と順位が入力されると番号が表示されます",(IF(D9="山口",F9,IF(D9="広島",10+F9,IF(D9="岡山",20+F9,IF(D9="鳥取",30+F9,IF(D9="島根",40+F9,"")))))))</f>
        <v>県名と順位が入力されると番号が表示されます</v>
      </c>
      <c r="D4" s="121"/>
      <c r="E4" s="121"/>
      <c r="F4" s="121"/>
      <c r="G4" s="121"/>
      <c r="H4" s="121"/>
      <c r="I4" s="121"/>
      <c r="J4" s="121"/>
      <c r="K4" s="122"/>
    </row>
    <row r="5" spans="1:11" ht="30" customHeight="1">
      <c r="A5" s="113" t="s">
        <v>16</v>
      </c>
      <c r="B5" s="114"/>
      <c r="C5" s="118"/>
      <c r="D5" s="107"/>
      <c r="E5" s="107"/>
      <c r="F5" s="107"/>
      <c r="G5" s="107"/>
      <c r="H5" s="118"/>
      <c r="I5" s="107"/>
      <c r="J5" s="107"/>
      <c r="K5" s="106"/>
    </row>
    <row r="6" spans="1:11" ht="30" customHeight="1">
      <c r="A6" s="113" t="s">
        <v>17</v>
      </c>
      <c r="B6" s="114"/>
      <c r="C6" s="118"/>
      <c r="D6" s="106"/>
      <c r="E6" s="123"/>
      <c r="F6" s="123"/>
      <c r="G6" s="123"/>
      <c r="H6" s="123"/>
      <c r="I6" s="123"/>
      <c r="J6" s="123"/>
      <c r="K6" s="124"/>
    </row>
    <row r="7" spans="1:11" ht="30" customHeight="1">
      <c r="A7" s="113" t="s">
        <v>18</v>
      </c>
      <c r="B7" s="114"/>
      <c r="C7" s="118"/>
      <c r="D7" s="107"/>
      <c r="E7" s="107"/>
      <c r="F7" s="106"/>
      <c r="G7" s="107"/>
      <c r="H7" s="107"/>
      <c r="I7" s="107"/>
      <c r="J7" s="107"/>
      <c r="K7" s="106"/>
    </row>
    <row r="8" spans="1:11" ht="30" customHeight="1">
      <c r="A8" s="108" t="s">
        <v>19</v>
      </c>
      <c r="B8" s="109"/>
      <c r="C8" s="118"/>
      <c r="D8" s="107"/>
      <c r="E8" s="107"/>
      <c r="F8" s="106"/>
      <c r="G8" s="107"/>
      <c r="H8" s="107"/>
      <c r="I8" s="107"/>
      <c r="J8" s="107"/>
      <c r="K8" s="106"/>
    </row>
    <row r="9" spans="1:11" ht="30" customHeight="1">
      <c r="A9" s="113" t="s">
        <v>20</v>
      </c>
      <c r="B9" s="114"/>
      <c r="C9" s="6" t="s">
        <v>21</v>
      </c>
      <c r="D9" s="32"/>
      <c r="E9" s="6" t="s">
        <v>22</v>
      </c>
      <c r="F9" s="32"/>
      <c r="G9" s="6" t="s">
        <v>23</v>
      </c>
      <c r="H9" s="27"/>
      <c r="I9" s="28"/>
      <c r="J9" s="29"/>
      <c r="K9" s="7" t="s">
        <v>24</v>
      </c>
    </row>
    <row r="10" spans="2:10" ht="21.75" customHeight="1">
      <c r="B10" s="3"/>
      <c r="C10" s="5"/>
      <c r="D10" s="5"/>
      <c r="E10" s="5"/>
      <c r="F10" s="5"/>
      <c r="G10" s="5"/>
      <c r="H10" s="5"/>
      <c r="I10" s="5"/>
      <c r="J10" s="5"/>
    </row>
    <row r="11" spans="2:9" ht="13.5">
      <c r="B11" s="3"/>
      <c r="C11" s="2"/>
      <c r="D11" s="2"/>
      <c r="E11" s="2"/>
      <c r="F11" s="2"/>
      <c r="G11" s="2"/>
      <c r="H11" s="2"/>
      <c r="I11" s="2"/>
    </row>
    <row r="12" ht="13.5">
      <c r="B12" t="s">
        <v>6</v>
      </c>
    </row>
    <row r="13" ht="9" customHeight="1"/>
    <row r="14" spans="1:11" ht="30" customHeight="1">
      <c r="A14" s="10"/>
      <c r="B14" s="11" t="s">
        <v>0</v>
      </c>
      <c r="C14" s="117" t="s">
        <v>29</v>
      </c>
      <c r="D14" s="112"/>
      <c r="E14" s="12" t="s">
        <v>1</v>
      </c>
      <c r="F14" s="115" t="s">
        <v>25</v>
      </c>
      <c r="G14" s="116"/>
      <c r="H14" s="110" t="s">
        <v>7</v>
      </c>
      <c r="I14" s="111"/>
      <c r="J14" s="112"/>
      <c r="K14" s="12" t="s">
        <v>2</v>
      </c>
    </row>
    <row r="15" spans="1:11" ht="30" customHeight="1">
      <c r="A15" s="12">
        <v>1</v>
      </c>
      <c r="B15" s="33"/>
      <c r="C15" s="102"/>
      <c r="D15" s="101"/>
      <c r="E15" s="34"/>
      <c r="F15" s="100"/>
      <c r="G15" s="101"/>
      <c r="H15" s="27"/>
      <c r="I15" s="28"/>
      <c r="J15" s="29"/>
      <c r="K15" s="54"/>
    </row>
    <row r="16" spans="1:11" ht="30" customHeight="1">
      <c r="A16" s="12">
        <v>2</v>
      </c>
      <c r="B16" s="33"/>
      <c r="C16" s="102"/>
      <c r="D16" s="101"/>
      <c r="E16" s="34"/>
      <c r="F16" s="100"/>
      <c r="G16" s="101"/>
      <c r="H16" s="27"/>
      <c r="I16" s="28"/>
      <c r="J16" s="29"/>
      <c r="K16" s="54"/>
    </row>
    <row r="17" spans="1:11" ht="30" customHeight="1">
      <c r="A17" s="12">
        <v>3</v>
      </c>
      <c r="B17" s="33"/>
      <c r="C17" s="102"/>
      <c r="D17" s="101"/>
      <c r="E17" s="34"/>
      <c r="F17" s="100"/>
      <c r="G17" s="101"/>
      <c r="H17" s="27"/>
      <c r="I17" s="28"/>
      <c r="J17" s="29"/>
      <c r="K17" s="54"/>
    </row>
    <row r="18" spans="1:11" ht="30" customHeight="1">
      <c r="A18" s="12">
        <v>4</v>
      </c>
      <c r="B18" s="33"/>
      <c r="C18" s="102"/>
      <c r="D18" s="101"/>
      <c r="E18" s="34"/>
      <c r="F18" s="100"/>
      <c r="G18" s="101"/>
      <c r="H18" s="27"/>
      <c r="I18" s="28"/>
      <c r="J18" s="29"/>
      <c r="K18" s="54"/>
    </row>
    <row r="19" spans="1:11" ht="30" customHeight="1">
      <c r="A19" s="12">
        <v>5</v>
      </c>
      <c r="B19" s="33"/>
      <c r="C19" s="102"/>
      <c r="D19" s="101"/>
      <c r="E19" s="34"/>
      <c r="F19" s="100"/>
      <c r="G19" s="101"/>
      <c r="H19" s="27"/>
      <c r="I19" s="28"/>
      <c r="J19" s="29"/>
      <c r="K19" s="54"/>
    </row>
    <row r="20" spans="1:11" ht="30" customHeight="1">
      <c r="A20" s="12">
        <v>6</v>
      </c>
      <c r="B20" s="33"/>
      <c r="C20" s="102"/>
      <c r="D20" s="101"/>
      <c r="E20" s="34"/>
      <c r="F20" s="100"/>
      <c r="G20" s="101"/>
      <c r="H20" s="27"/>
      <c r="I20" s="28"/>
      <c r="J20" s="29"/>
      <c r="K20" s="54"/>
    </row>
    <row r="21" spans="1:11" ht="30" customHeight="1">
      <c r="A21" s="12">
        <v>7</v>
      </c>
      <c r="B21" s="33"/>
      <c r="C21" s="102"/>
      <c r="D21" s="101"/>
      <c r="E21" s="34"/>
      <c r="F21" s="100"/>
      <c r="G21" s="101"/>
      <c r="H21" s="27"/>
      <c r="I21" s="28"/>
      <c r="J21" s="29"/>
      <c r="K21" s="54"/>
    </row>
    <row r="22" spans="1:11" ht="30" customHeight="1">
      <c r="A22" s="12">
        <v>8</v>
      </c>
      <c r="B22" s="33"/>
      <c r="C22" s="105"/>
      <c r="D22" s="106"/>
      <c r="E22" s="34"/>
      <c r="F22" s="100"/>
      <c r="G22" s="101"/>
      <c r="H22" s="27"/>
      <c r="I22" s="28"/>
      <c r="J22" s="29"/>
      <c r="K22" s="54"/>
    </row>
    <row r="23" spans="1:11" ht="30" customHeight="1">
      <c r="A23" s="12">
        <v>9</v>
      </c>
      <c r="B23" s="33"/>
      <c r="C23" s="105"/>
      <c r="D23" s="106"/>
      <c r="E23" s="34"/>
      <c r="F23" s="100"/>
      <c r="G23" s="101"/>
      <c r="H23" s="27"/>
      <c r="I23" s="28"/>
      <c r="J23" s="29"/>
      <c r="K23" s="54"/>
    </row>
    <row r="24" spans="1:11" ht="30" customHeight="1">
      <c r="A24" s="12">
        <v>10</v>
      </c>
      <c r="B24" s="33"/>
      <c r="C24" s="102"/>
      <c r="D24" s="101"/>
      <c r="E24" s="34"/>
      <c r="F24" s="100"/>
      <c r="G24" s="101"/>
      <c r="H24" s="27"/>
      <c r="I24" s="28"/>
      <c r="J24" s="29"/>
      <c r="K24" s="54"/>
    </row>
    <row r="25" spans="1:2" ht="13.5">
      <c r="A25" s="17"/>
      <c r="B25" s="26" t="s">
        <v>28</v>
      </c>
    </row>
    <row r="26" spans="1:2" ht="13.5">
      <c r="A26" s="3"/>
      <c r="B26" s="38"/>
    </row>
    <row r="27" spans="1:2" ht="13.5">
      <c r="A27" s="3"/>
      <c r="B27" s="38"/>
    </row>
    <row r="28" spans="1:2" ht="13.5">
      <c r="A28" s="3"/>
      <c r="B28" s="38"/>
    </row>
    <row r="30" spans="2:9" ht="17.25">
      <c r="B30" s="103" t="s">
        <v>71</v>
      </c>
      <c r="C30" s="103"/>
      <c r="D30" s="1"/>
      <c r="F30" s="9"/>
      <c r="G30" s="9"/>
      <c r="H30" s="9"/>
      <c r="I30" s="8"/>
    </row>
    <row r="32" ht="13.5">
      <c r="B32" t="s">
        <v>27</v>
      </c>
    </row>
    <row r="34" spans="4:10" ht="17.25">
      <c r="D34" s="1" t="s">
        <v>5</v>
      </c>
      <c r="E34" t="s">
        <v>3</v>
      </c>
      <c r="F34" s="104"/>
      <c r="G34" s="104"/>
      <c r="H34" s="104"/>
      <c r="I34" s="8"/>
      <c r="J34" t="s">
        <v>4</v>
      </c>
    </row>
    <row r="69" ht="13.5">
      <c r="A69" t="s">
        <v>43</v>
      </c>
    </row>
    <row r="70" ht="13.5">
      <c r="A70" t="s">
        <v>44</v>
      </c>
    </row>
    <row r="71" ht="13.5">
      <c r="A71" t="s">
        <v>45</v>
      </c>
    </row>
    <row r="72" ht="13.5">
      <c r="A72" t="s">
        <v>46</v>
      </c>
    </row>
    <row r="73" ht="13.5">
      <c r="A73" t="s">
        <v>47</v>
      </c>
    </row>
  </sheetData>
  <sheetProtection password="DD03" sheet="1" selectLockedCells="1"/>
  <mergeCells count="41">
    <mergeCell ref="A7:B7"/>
    <mergeCell ref="C7:F7"/>
    <mergeCell ref="C6:D6"/>
    <mergeCell ref="G7:K7"/>
    <mergeCell ref="E6:K6"/>
    <mergeCell ref="A6:B6"/>
    <mergeCell ref="A2:K2"/>
    <mergeCell ref="C5:G5"/>
    <mergeCell ref="H5:K5"/>
    <mergeCell ref="A5:B5"/>
    <mergeCell ref="A4:B4"/>
    <mergeCell ref="C4:K4"/>
    <mergeCell ref="F20:G20"/>
    <mergeCell ref="C17:D17"/>
    <mergeCell ref="G8:K8"/>
    <mergeCell ref="A8:B8"/>
    <mergeCell ref="H14:J14"/>
    <mergeCell ref="A9:B9"/>
    <mergeCell ref="F14:G14"/>
    <mergeCell ref="C14:D14"/>
    <mergeCell ref="C8:F8"/>
    <mergeCell ref="F21:G21"/>
    <mergeCell ref="F22:G22"/>
    <mergeCell ref="F15:G15"/>
    <mergeCell ref="F16:G16"/>
    <mergeCell ref="C16:D16"/>
    <mergeCell ref="C15:D15"/>
    <mergeCell ref="C20:D20"/>
    <mergeCell ref="F17:G17"/>
    <mergeCell ref="F18:G18"/>
    <mergeCell ref="F19:G19"/>
    <mergeCell ref="F23:G23"/>
    <mergeCell ref="F24:G24"/>
    <mergeCell ref="C18:D18"/>
    <mergeCell ref="C19:D19"/>
    <mergeCell ref="B30:C30"/>
    <mergeCell ref="F34:H34"/>
    <mergeCell ref="C21:D21"/>
    <mergeCell ref="C22:D22"/>
    <mergeCell ref="C23:D23"/>
    <mergeCell ref="C24:D24"/>
  </mergeCells>
  <dataValidations count="19">
    <dataValidation allowBlank="1" showInputMessage="1" showErrorMessage="1" imeMode="halfKatakana" sqref="C14:D14"/>
    <dataValidation allowBlank="1" showInputMessage="1" showErrorMessage="1" prompt="郵便番号" imeMode="off" sqref="C6"/>
    <dataValidation allowBlank="1" showInputMessage="1" showErrorMessage="1" prompt="住所" imeMode="hiragana" sqref="E6:K6"/>
    <dataValidation allowBlank="1" showInputMessage="1" showErrorMessage="1" prompt="監督氏名" imeMode="hiragana" sqref="C8:F8"/>
    <dataValidation allowBlank="1" showInputMessage="1" showErrorMessage="1" prompt="学校名(正式名称)" imeMode="hiragana" sqref="C4:C5 D5:G5"/>
    <dataValidation allowBlank="1" showInputMessage="1" showErrorMessage="1" prompt="学校名(略称)" imeMode="hiragana" sqref="H5:K5"/>
    <dataValidation allowBlank="1" showInputMessage="1" showErrorMessage="1" prompt="学校電話番号" imeMode="off" sqref="C7:F7"/>
    <dataValidation allowBlank="1" showInputMessage="1" showErrorMessage="1" prompt="学校ＦＡＸ番号" imeMode="off" sqref="G7:K7"/>
    <dataValidation allowBlank="1" showInputMessage="1" showErrorMessage="1" prompt="県大会順位" imeMode="off" sqref="F9"/>
    <dataValidation allowBlank="1" showInputMessage="1" showErrorMessage="1" prompt="時間" imeMode="off" sqref="H9 H15:H24"/>
    <dataValidation allowBlank="1" showInputMessage="1" showErrorMessage="1" prompt="分" imeMode="off" sqref="I9 I15:I24"/>
    <dataValidation allowBlank="1" showInputMessage="1" showErrorMessage="1" prompt="秒" imeMode="off" sqref="J9 J15:J24"/>
    <dataValidation allowBlank="1" showInputMessage="1" showErrorMessage="1" imeMode="off" sqref="E15:E24"/>
    <dataValidation allowBlank="1" showInputMessage="1" showErrorMessage="1" imeMode="hiragana" sqref="K15:K24"/>
    <dataValidation allowBlank="1" showInputMessage="1" showErrorMessage="1" promptTitle="監督電話番号" prompt="　出来れば&#10;携帯電話番号" imeMode="off" sqref="G8:K8"/>
    <dataValidation allowBlank="1" showInputMessage="1" showErrorMessage="1" promptTitle="姓　名" prompt="姓と名の間に全角スペースを入れる" imeMode="on" sqref="B15:B24"/>
    <dataValidation allowBlank="1" showInputMessage="1" showErrorMessage="1" promptTitle="ｾｲ ﾒｲ" prompt="ｾｲとﾒｲの間に半角スペースを入れる" imeMode="halfKatakana" sqref="C15:C24 D16:D24"/>
    <dataValidation type="list" allowBlank="1" showInputMessage="1" showErrorMessage="1" prompt="県名" imeMode="hiragana" sqref="D9">
      <formula1>$A$69:$A$73</formula1>
    </dataValidation>
    <dataValidation allowBlank="1" showInputMessage="1" showErrorMessage="1" imeMode="on" sqref="F15:G24"/>
  </dataValidations>
  <printOptions/>
  <pageMargins left="0.68" right="0.39" top="0.71" bottom="0.85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V75"/>
  <sheetViews>
    <sheetView showGridLines="0" showZeros="0" view="pageBreakPreview" zoomScaleNormal="85" zoomScaleSheetLayoutView="100" workbookViewId="0" topLeftCell="B1">
      <selection activeCell="S15" sqref="S15"/>
    </sheetView>
  </sheetViews>
  <sheetFormatPr defaultColWidth="9.00390625" defaultRowHeight="13.5"/>
  <cols>
    <col min="1" max="1" width="8.25390625" style="0" customWidth="1"/>
    <col min="2" max="2" width="17.50390625" style="0" customWidth="1"/>
    <col min="3" max="4" width="8.75390625" style="0" customWidth="1"/>
    <col min="5" max="5" width="6.00390625" style="0" customWidth="1"/>
    <col min="6" max="6" width="6.625" style="0" customWidth="1"/>
    <col min="7" max="7" width="8.625" style="0" customWidth="1"/>
    <col min="8" max="10" width="4.00390625" style="0" customWidth="1"/>
    <col min="11" max="11" width="10.625" style="0" customWidth="1"/>
    <col min="12" max="12" width="5.50390625" style="0" customWidth="1"/>
    <col min="13" max="13" width="2.50390625" style="0" customWidth="1"/>
    <col min="14" max="14" width="1.25" style="0" customWidth="1"/>
    <col min="15" max="15" width="8.50390625" style="0" bestFit="1" customWidth="1"/>
    <col min="16" max="16" width="13.50390625" style="0" customWidth="1"/>
    <col min="17" max="17" width="15.00390625" style="0" customWidth="1"/>
    <col min="18" max="18" width="5.25390625" style="0" bestFit="1" customWidth="1"/>
    <col min="19" max="19" width="8.50390625" style="0" bestFit="1" customWidth="1"/>
    <col min="20" max="20" width="10.625" style="0" bestFit="1" customWidth="1"/>
    <col min="21" max="21" width="1.37890625" style="0" customWidth="1"/>
    <col min="22" max="22" width="2.50390625" style="0" customWidth="1"/>
    <col min="23" max="23" width="10.25390625" style="0" customWidth="1"/>
    <col min="24" max="24" width="4.875" style="0" customWidth="1"/>
  </cols>
  <sheetData>
    <row r="1" ht="19.5" customHeight="1">
      <c r="K1" s="50" t="s">
        <v>50</v>
      </c>
    </row>
    <row r="2" spans="1:20" ht="21">
      <c r="A2" s="154" t="str">
        <f>LEFT('男子(様式1)'!$A$2,20)&amp;"オーダー申込書"</f>
        <v>男子第59回　中国高等学校駅伝競走大会　オーダー申込書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M2" s="89" t="s">
        <v>107</v>
      </c>
      <c r="R2" s="31"/>
      <c r="S2" s="31"/>
      <c r="T2" s="31"/>
    </row>
    <row r="3" spans="1:20" ht="15" customHeight="1">
      <c r="A3" s="4"/>
      <c r="G3" s="4"/>
      <c r="H3" s="4"/>
      <c r="I3" s="4"/>
      <c r="M3" s="89" t="s">
        <v>108</v>
      </c>
      <c r="N3" s="31"/>
      <c r="O3" s="31"/>
      <c r="R3" s="31"/>
      <c r="S3" s="31"/>
      <c r="T3" s="31"/>
    </row>
    <row r="4" spans="1:15" ht="30" customHeight="1">
      <c r="A4" s="113" t="s">
        <v>48</v>
      </c>
      <c r="B4" s="114"/>
      <c r="C4" s="120" t="str">
        <f>'男子(様式1)'!C4:K4</f>
        <v>県名と順位が入力されると番号が表示されます</v>
      </c>
      <c r="D4" s="121"/>
      <c r="E4" s="121"/>
      <c r="F4" s="121"/>
      <c r="G4" s="121"/>
      <c r="H4" s="121"/>
      <c r="I4" s="121"/>
      <c r="J4" s="121"/>
      <c r="K4" s="122"/>
      <c r="M4" s="45" t="s">
        <v>109</v>
      </c>
      <c r="N4" s="31"/>
      <c r="O4" s="31"/>
    </row>
    <row r="5" spans="1:20" ht="30" customHeight="1">
      <c r="A5" s="113" t="s">
        <v>16</v>
      </c>
      <c r="B5" s="114"/>
      <c r="C5" s="155">
        <f>'男子(様式1)'!C5</f>
        <v>0</v>
      </c>
      <c r="D5" s="156"/>
      <c r="E5" s="156"/>
      <c r="F5" s="156"/>
      <c r="G5" s="156"/>
      <c r="H5" s="155">
        <f>'男子(様式1)'!H5</f>
        <v>0</v>
      </c>
      <c r="I5" s="156"/>
      <c r="J5" s="156"/>
      <c r="K5" s="157"/>
      <c r="M5" s="31" t="s">
        <v>110</v>
      </c>
      <c r="R5" s="31"/>
      <c r="S5" s="31"/>
      <c r="T5" s="31"/>
    </row>
    <row r="6" spans="1:20" ht="30" customHeight="1">
      <c r="A6" s="113" t="s">
        <v>17</v>
      </c>
      <c r="B6" s="114"/>
      <c r="C6" s="155">
        <f>'男子(様式1)'!C6</f>
        <v>0</v>
      </c>
      <c r="D6" s="157"/>
      <c r="E6" s="158">
        <f>'男子(様式1)'!E6</f>
        <v>0</v>
      </c>
      <c r="F6" s="158"/>
      <c r="G6" s="158"/>
      <c r="H6" s="158"/>
      <c r="I6" s="158"/>
      <c r="J6" s="158"/>
      <c r="K6" s="159"/>
      <c r="N6" s="19" t="s">
        <v>72</v>
      </c>
      <c r="O6" s="31"/>
      <c r="R6" s="18"/>
      <c r="S6" s="18"/>
      <c r="T6" s="18"/>
    </row>
    <row r="7" spans="1:20" ht="30" customHeight="1">
      <c r="A7" s="113" t="s">
        <v>18</v>
      </c>
      <c r="B7" s="114"/>
      <c r="C7" s="155">
        <f>'男子(様式1)'!C7</f>
        <v>0</v>
      </c>
      <c r="D7" s="156"/>
      <c r="E7" s="156"/>
      <c r="F7" s="157"/>
      <c r="G7" s="156">
        <f>'男子(様式1)'!G7</f>
        <v>0</v>
      </c>
      <c r="H7" s="156"/>
      <c r="I7" s="156"/>
      <c r="J7" s="156"/>
      <c r="K7" s="157"/>
      <c r="P7" s="20" t="s">
        <v>26</v>
      </c>
      <c r="Q7" s="21" t="s">
        <v>73</v>
      </c>
      <c r="R7" s="18"/>
      <c r="S7" s="18"/>
      <c r="T7" s="18"/>
    </row>
    <row r="8" spans="1:20" ht="30" customHeight="1">
      <c r="A8" s="108" t="s">
        <v>19</v>
      </c>
      <c r="B8" s="109"/>
      <c r="C8" s="155">
        <f>'男子(様式1)'!C8</f>
        <v>0</v>
      </c>
      <c r="D8" s="156"/>
      <c r="E8" s="156"/>
      <c r="F8" s="157"/>
      <c r="G8" s="156">
        <f>'男子(様式1)'!G8</f>
        <v>0</v>
      </c>
      <c r="H8" s="156"/>
      <c r="I8" s="156"/>
      <c r="J8" s="156"/>
      <c r="K8" s="157"/>
      <c r="M8" s="18"/>
      <c r="N8" s="21"/>
      <c r="Q8" s="21" t="s">
        <v>74</v>
      </c>
      <c r="R8" s="22"/>
      <c r="S8" s="18"/>
      <c r="T8" s="24"/>
    </row>
    <row r="9" spans="1:20" ht="30" customHeight="1">
      <c r="A9" s="113" t="s">
        <v>20</v>
      </c>
      <c r="B9" s="114"/>
      <c r="C9" s="6" t="s">
        <v>21</v>
      </c>
      <c r="D9" s="13">
        <f>'男子(様式1)'!$D$9</f>
        <v>0</v>
      </c>
      <c r="E9" s="6" t="s">
        <v>22</v>
      </c>
      <c r="F9" s="13">
        <f>'男子(様式1)'!$F$9</f>
        <v>0</v>
      </c>
      <c r="G9" s="6" t="s">
        <v>23</v>
      </c>
      <c r="H9" s="14">
        <f>'男子(様式1)'!H9</f>
        <v>0</v>
      </c>
      <c r="I9" s="15">
        <f>'男子(様式1)'!I9</f>
        <v>0</v>
      </c>
      <c r="J9" s="16">
        <f>'男子(様式1)'!J9</f>
        <v>0</v>
      </c>
      <c r="K9" s="7" t="s">
        <v>24</v>
      </c>
      <c r="M9" s="18"/>
      <c r="N9" s="21"/>
      <c r="Q9" s="21" t="s">
        <v>75</v>
      </c>
      <c r="R9" s="22"/>
      <c r="S9" s="18"/>
      <c r="T9" s="23"/>
    </row>
    <row r="10" spans="2:20" ht="15" customHeight="1">
      <c r="B10" s="3"/>
      <c r="C10" s="5"/>
      <c r="D10" s="5"/>
      <c r="E10" s="5"/>
      <c r="F10" s="5"/>
      <c r="G10" s="5"/>
      <c r="H10" s="5"/>
      <c r="I10" s="5"/>
      <c r="J10" s="5"/>
      <c r="O10" s="18"/>
      <c r="R10" s="22"/>
      <c r="S10" s="18"/>
      <c r="T10" s="23"/>
    </row>
    <row r="11" spans="2:22" ht="13.5" customHeight="1">
      <c r="B11" s="3"/>
      <c r="C11" s="2"/>
      <c r="D11" s="2"/>
      <c r="E11" s="2"/>
      <c r="F11" s="2"/>
      <c r="G11" s="2"/>
      <c r="H11" s="2"/>
      <c r="I11" s="2"/>
      <c r="M11" s="51"/>
      <c r="N11" s="51"/>
      <c r="O11" s="160" t="s">
        <v>105</v>
      </c>
      <c r="P11" s="160"/>
      <c r="Q11" s="160"/>
      <c r="R11" s="160"/>
      <c r="S11" s="160"/>
      <c r="T11" s="160"/>
      <c r="U11" s="51"/>
      <c r="V11" s="51"/>
    </row>
    <row r="12" spans="6:22" ht="13.5" customHeight="1">
      <c r="F12" t="s">
        <v>6</v>
      </c>
      <c r="M12" s="51"/>
      <c r="N12" s="51"/>
      <c r="O12" s="160"/>
      <c r="P12" s="160"/>
      <c r="Q12" s="160"/>
      <c r="R12" s="160"/>
      <c r="S12" s="160"/>
      <c r="T12" s="160"/>
      <c r="U12" s="51"/>
      <c r="V12" s="51"/>
    </row>
    <row r="13" spans="13:22" ht="9" customHeight="1" thickBot="1">
      <c r="M13" s="51"/>
      <c r="V13" s="51"/>
    </row>
    <row r="14" spans="1:22" ht="30" customHeight="1" thickBot="1">
      <c r="A14" s="44" t="s">
        <v>30</v>
      </c>
      <c r="B14" s="138" t="s">
        <v>0</v>
      </c>
      <c r="C14" s="139"/>
      <c r="D14" s="135" t="s">
        <v>29</v>
      </c>
      <c r="E14" s="136"/>
      <c r="F14" s="137"/>
      <c r="G14" s="64" t="s">
        <v>1</v>
      </c>
      <c r="H14" s="148" t="s">
        <v>31</v>
      </c>
      <c r="I14" s="149"/>
      <c r="J14" s="149"/>
      <c r="K14" s="150"/>
      <c r="M14" s="51"/>
      <c r="O14" s="59" t="s">
        <v>111</v>
      </c>
      <c r="P14" s="30" t="s">
        <v>0</v>
      </c>
      <c r="Q14" s="55" t="s">
        <v>29</v>
      </c>
      <c r="R14" s="40" t="s">
        <v>1</v>
      </c>
      <c r="S14" s="63" t="s">
        <v>106</v>
      </c>
      <c r="T14" s="70"/>
      <c r="V14" s="51"/>
    </row>
    <row r="15" spans="1:22" ht="30" customHeight="1">
      <c r="A15" s="47" t="s">
        <v>8</v>
      </c>
      <c r="B15" s="140">
        <f>_xlfn.IFERROR(INDEX(P$15:R$24,MATCH(1,S$15:S$24,0),1),"")</f>
      </c>
      <c r="C15" s="141"/>
      <c r="D15" s="142">
        <f>_xlfn.IFERROR(INDEX(P$15:R$24,MATCH(1,S$15:S$24,0),2),"")</f>
      </c>
      <c r="E15" s="143"/>
      <c r="F15" s="144"/>
      <c r="G15" s="65">
        <f>_xlfn.IFERROR(INDEX(P$15:R$24,MATCH(1,S$15:S$24,0),3),"")</f>
      </c>
      <c r="H15" s="145"/>
      <c r="I15" s="146"/>
      <c r="J15" s="146"/>
      <c r="K15" s="147"/>
      <c r="L15" s="39">
        <f>IF(S15=0,"",(IF(OR(S15=S$16,S15=S$17,S15=S$18,S15=S$19,S15=S$20,S15=S$21,S15=S$22,S15=S$23,S15=S$24),"重複","")))</f>
      </c>
      <c r="M15" s="51"/>
      <c r="O15" s="47">
        <v>1</v>
      </c>
      <c r="P15" s="35">
        <f>'男子(様式1)'!B15</f>
        <v>0</v>
      </c>
      <c r="Q15" s="56">
        <f>'男子(様式1)'!C15</f>
        <v>0</v>
      </c>
      <c r="R15" s="41">
        <f>'男子(様式1)'!E15</f>
        <v>0</v>
      </c>
      <c r="S15" s="60"/>
      <c r="T15" s="68" t="e">
        <f aca="true" t="shared" si="0" ref="T15:T24">VLOOKUP(S15,A$66:B$75,2)</f>
        <v>#N/A</v>
      </c>
      <c r="V15" s="51"/>
    </row>
    <row r="16" spans="1:22" ht="30" customHeight="1">
      <c r="A16" s="48" t="s">
        <v>9</v>
      </c>
      <c r="B16" s="125">
        <f>_xlfn.IFERROR(INDEX(P$15:R$24,MATCH(2,S$15:S$24,0),1),"")</f>
      </c>
      <c r="C16" s="126"/>
      <c r="D16" s="129">
        <f>_xlfn.IFERROR(INDEX(P$15:R$24,MATCH(2,S$15:S$24,0),2),"")</f>
      </c>
      <c r="E16" s="130"/>
      <c r="F16" s="131"/>
      <c r="G16" s="66">
        <f>_xlfn.IFERROR(INDEX(P$15:R$24,MATCH(2,$S$15:$S$24,0),3),"")</f>
      </c>
      <c r="H16" s="151"/>
      <c r="I16" s="152"/>
      <c r="J16" s="152"/>
      <c r="K16" s="153"/>
      <c r="L16" s="39">
        <f>IF(S16=0,"",(IF(OR(S16=S$15,S16=S$17,S16=S$18,S16=S$19,S16=S$20,S16=S$21,S16=S$22,S16=S$23,S16=S$24),"重複","")))</f>
      </c>
      <c r="M16" s="51"/>
      <c r="O16" s="48">
        <v>2</v>
      </c>
      <c r="P16" s="36">
        <f>'男子(様式1)'!B16</f>
        <v>0</v>
      </c>
      <c r="Q16" s="57">
        <f>'男子(様式1)'!C16</f>
        <v>0</v>
      </c>
      <c r="R16" s="42">
        <f>'男子(様式1)'!E16</f>
        <v>0</v>
      </c>
      <c r="S16" s="61"/>
      <c r="T16" s="68" t="e">
        <f t="shared" si="0"/>
        <v>#N/A</v>
      </c>
      <c r="V16" s="51"/>
    </row>
    <row r="17" spans="1:22" ht="30" customHeight="1">
      <c r="A17" s="48" t="s">
        <v>10</v>
      </c>
      <c r="B17" s="125">
        <f>_xlfn.IFERROR(INDEX(P$15:R$24,MATCH(3,S$15:S$24,0),1),"")</f>
      </c>
      <c r="C17" s="126"/>
      <c r="D17" s="129">
        <f>_xlfn.IFERROR(INDEX(P$15:R$24,MATCH(3,S$15:S$24,0),2),"")</f>
      </c>
      <c r="E17" s="130"/>
      <c r="F17" s="131"/>
      <c r="G17" s="66">
        <f>_xlfn.IFERROR(INDEX(P$15:R$24,MATCH(3,S$15:S$24,0),3),"")</f>
      </c>
      <c r="H17" s="151"/>
      <c r="I17" s="152"/>
      <c r="J17" s="152"/>
      <c r="K17" s="153"/>
      <c r="L17" s="39">
        <f>IF(S17=0,"",(IF(OR(S17=S$15,S17=S$16,S17=S$18,S17=S$19,S17=S$20,S17=S$21,S17=S$22,S17=S$23,S17=S$24),"重複","")))</f>
      </c>
      <c r="M17" s="51"/>
      <c r="O17" s="48">
        <v>3</v>
      </c>
      <c r="P17" s="36">
        <f>'男子(様式1)'!B17</f>
        <v>0</v>
      </c>
      <c r="Q17" s="57">
        <f>'男子(様式1)'!C17</f>
        <v>0</v>
      </c>
      <c r="R17" s="42">
        <f>'男子(様式1)'!E17</f>
        <v>0</v>
      </c>
      <c r="S17" s="61"/>
      <c r="T17" s="68" t="e">
        <f t="shared" si="0"/>
        <v>#N/A</v>
      </c>
      <c r="V17" s="51"/>
    </row>
    <row r="18" spans="1:22" ht="30" customHeight="1">
      <c r="A18" s="48" t="s">
        <v>11</v>
      </c>
      <c r="B18" s="125">
        <f>_xlfn.IFERROR(INDEX(P$15:R$24,MATCH(4,S$15:S$24,0),1),"")</f>
      </c>
      <c r="C18" s="126"/>
      <c r="D18" s="129">
        <f>_xlfn.IFERROR(INDEX(P$15:R$24,MATCH(4,S$15:S$24,0),2),"")</f>
      </c>
      <c r="E18" s="130"/>
      <c r="F18" s="131"/>
      <c r="G18" s="66">
        <f>_xlfn.IFERROR(INDEX(P$15:R$24,MATCH(4,S$15:S$24,0),3),"")</f>
      </c>
      <c r="H18" s="151"/>
      <c r="I18" s="152"/>
      <c r="J18" s="152"/>
      <c r="K18" s="153"/>
      <c r="L18" s="39">
        <f>IF(S18=0,"",(IF(OR(S18=S$15,S18=S$16,S18=S$17,S18=S$19,S18=S$20,S18=S$21,S18=S$22,S18=S$23,S18=S$24),"重複","")))</f>
      </c>
      <c r="M18" s="51"/>
      <c r="O18" s="48">
        <v>4</v>
      </c>
      <c r="P18" s="36">
        <f>'男子(様式1)'!B18</f>
        <v>0</v>
      </c>
      <c r="Q18" s="57">
        <f>'男子(様式1)'!C18</f>
        <v>0</v>
      </c>
      <c r="R18" s="42">
        <f>'男子(様式1)'!E18</f>
        <v>0</v>
      </c>
      <c r="S18" s="61"/>
      <c r="T18" s="68" t="e">
        <f t="shared" si="0"/>
        <v>#N/A</v>
      </c>
      <c r="V18" s="51"/>
    </row>
    <row r="19" spans="1:22" ht="30" customHeight="1">
      <c r="A19" s="48" t="s">
        <v>12</v>
      </c>
      <c r="B19" s="125">
        <f>_xlfn.IFERROR(INDEX(P$15:R$24,MATCH(5,S$15:S$24,0),1),"")</f>
      </c>
      <c r="C19" s="126"/>
      <c r="D19" s="129">
        <f>_xlfn.IFERROR(INDEX(P$15:R$24,MATCH(5,S$15:S$24,0),2),"")</f>
      </c>
      <c r="E19" s="130"/>
      <c r="F19" s="131"/>
      <c r="G19" s="66">
        <f>_xlfn.IFERROR(INDEX(P$15:R$24,MATCH(5,S$15:S$24,0),3),"")</f>
      </c>
      <c r="H19" s="151"/>
      <c r="I19" s="152"/>
      <c r="J19" s="152"/>
      <c r="K19" s="153"/>
      <c r="L19" s="39">
        <f>IF(S19=0,"",(IF(OR(S19=S$15,S19=S$16,S19=S$17,S19=S$18,S19=S$20,S19=S$21,S19=S$22,S19=S$23,S19=S$24),"重複","")))</f>
      </c>
      <c r="M19" s="51"/>
      <c r="O19" s="48">
        <v>5</v>
      </c>
      <c r="P19" s="36">
        <f>'男子(様式1)'!B19</f>
        <v>0</v>
      </c>
      <c r="Q19" s="57">
        <f>'男子(様式1)'!C19</f>
        <v>0</v>
      </c>
      <c r="R19" s="42">
        <f>'男子(様式1)'!E19</f>
        <v>0</v>
      </c>
      <c r="S19" s="61"/>
      <c r="T19" s="68" t="e">
        <f t="shared" si="0"/>
        <v>#N/A</v>
      </c>
      <c r="V19" s="51"/>
    </row>
    <row r="20" spans="1:22" ht="30" customHeight="1">
      <c r="A20" s="48" t="s">
        <v>13</v>
      </c>
      <c r="B20" s="125">
        <f>_xlfn.IFERROR(INDEX(P$15:R$24,MATCH(6,S$15:S$24,0),1),"")</f>
      </c>
      <c r="C20" s="126"/>
      <c r="D20" s="129">
        <f>_xlfn.IFERROR(INDEX(P$15:R$24,MATCH(6,S$15:S$24,0),2),"")</f>
      </c>
      <c r="E20" s="130"/>
      <c r="F20" s="131"/>
      <c r="G20" s="66">
        <f>_xlfn.IFERROR(INDEX(P$15:R$24,MATCH(6,S$15:S$24,0),3),"")</f>
      </c>
      <c r="H20" s="151"/>
      <c r="I20" s="152"/>
      <c r="J20" s="152"/>
      <c r="K20" s="153"/>
      <c r="L20" s="39">
        <f>IF(S20=0,"",(IF(OR(S20=S$15,S20=S$16,S20=S$17,S20=S$18,S20=S$19,S20=S$21,S20=S$22,S20=S$23,S20=S$24),"重複","")))</f>
      </c>
      <c r="M20" s="51"/>
      <c r="O20" s="48">
        <v>6</v>
      </c>
      <c r="P20" s="36">
        <f>'男子(様式1)'!B20</f>
        <v>0</v>
      </c>
      <c r="Q20" s="57">
        <f>'男子(様式1)'!C20</f>
        <v>0</v>
      </c>
      <c r="R20" s="42">
        <f>'男子(様式1)'!E20</f>
        <v>0</v>
      </c>
      <c r="S20" s="61"/>
      <c r="T20" s="68" t="e">
        <f t="shared" si="0"/>
        <v>#N/A</v>
      </c>
      <c r="V20" s="51"/>
    </row>
    <row r="21" spans="1:22" ht="30" customHeight="1">
      <c r="A21" s="48" t="s">
        <v>14</v>
      </c>
      <c r="B21" s="125">
        <f>_xlfn.IFERROR(INDEX(P$15:R$24,MATCH(7,S$15:S$24,0),1),"")</f>
      </c>
      <c r="C21" s="126"/>
      <c r="D21" s="129">
        <f>_xlfn.IFERROR(INDEX(P$15:R$24,MATCH(7,S$15:S$24,0),2),"")</f>
      </c>
      <c r="E21" s="130"/>
      <c r="F21" s="131"/>
      <c r="G21" s="66">
        <f>_xlfn.IFERROR(INDEX(P$15:R$24,MATCH(7,S$15:S$24,0),3),"")</f>
      </c>
      <c r="H21" s="151"/>
      <c r="I21" s="152"/>
      <c r="J21" s="152"/>
      <c r="K21" s="153"/>
      <c r="L21" s="39">
        <f>IF(S21=0,"",(IF(OR(S21=S$15,S21=S$16,S21=S$17,S21=S$18,S21=S$19,S21=S$20,S21=S$22,S21=S$23,S21=S$24),"重複","")))</f>
      </c>
      <c r="M21" s="51"/>
      <c r="O21" s="48">
        <v>7</v>
      </c>
      <c r="P21" s="36">
        <f>'男子(様式1)'!B21</f>
        <v>0</v>
      </c>
      <c r="Q21" s="57">
        <f>'男子(様式1)'!C21</f>
        <v>0</v>
      </c>
      <c r="R21" s="42">
        <f>'男子(様式1)'!E21</f>
        <v>0</v>
      </c>
      <c r="S21" s="61"/>
      <c r="T21" s="68" t="e">
        <f t="shared" si="0"/>
        <v>#N/A</v>
      </c>
      <c r="V21" s="51"/>
    </row>
    <row r="22" spans="1:22" ht="30" customHeight="1">
      <c r="A22" s="48" t="s">
        <v>15</v>
      </c>
      <c r="B22" s="125">
        <f>_xlfn.IFERROR(INDEX(P$15:R$24,MATCH(8,S$15:S$24,0),1),"")</f>
      </c>
      <c r="C22" s="126"/>
      <c r="D22" s="129">
        <f>_xlfn.IFERROR(INDEX(P$15:R$24,MATCH(8,S$15:S$24,0),2),"")</f>
      </c>
      <c r="E22" s="130"/>
      <c r="F22" s="131"/>
      <c r="G22" s="66">
        <f>_xlfn.IFERROR(INDEX(P$15:R$24,MATCH(8,S$15:S$24,0),3),"")</f>
      </c>
      <c r="H22" s="151"/>
      <c r="I22" s="152"/>
      <c r="J22" s="152"/>
      <c r="K22" s="153"/>
      <c r="L22" s="39">
        <f>IF(S22=0,"",(IF(OR(S22=S$15,S22=S$16,S22=S$17,S22=S$18,S22=S$19,S22=S$20,S22=S$21,S22=S$23,S22=S$24),"重複","")))</f>
      </c>
      <c r="M22" s="51"/>
      <c r="O22" s="48">
        <v>8</v>
      </c>
      <c r="P22" s="36">
        <f>'男子(様式1)'!B22</f>
        <v>0</v>
      </c>
      <c r="Q22" s="57">
        <f>'男子(様式1)'!C22</f>
        <v>0</v>
      </c>
      <c r="R22" s="42">
        <f>'男子(様式1)'!E22</f>
        <v>0</v>
      </c>
      <c r="S22" s="61"/>
      <c r="T22" s="68" t="e">
        <f t="shared" si="0"/>
        <v>#N/A</v>
      </c>
      <c r="V22" s="51"/>
    </row>
    <row r="23" spans="1:22" ht="30" customHeight="1">
      <c r="A23" s="48" t="s">
        <v>15</v>
      </c>
      <c r="B23" s="125">
        <f>_xlfn.IFERROR(INDEX(P$15:R$24,MATCH(9,S$15:S$24,0),1),"")</f>
      </c>
      <c r="C23" s="126"/>
      <c r="D23" s="129">
        <f>_xlfn.IFERROR(INDEX(P$15:R$24,MATCH(9,S$15:S$24,0),2),"")</f>
      </c>
      <c r="E23" s="130"/>
      <c r="F23" s="131"/>
      <c r="G23" s="66">
        <f>_xlfn.IFERROR(INDEX(P$15:R$24,MATCH(9,S$15:S$24,0),3),"")</f>
      </c>
      <c r="H23" s="151"/>
      <c r="I23" s="152"/>
      <c r="J23" s="152"/>
      <c r="K23" s="153"/>
      <c r="L23" s="39">
        <f>IF(S23=0,"",(IF(OR(S23=S$15,S23=S$16,S23=S$17,S23=S$18,S23=S$19,S23=S$20,S23=S$21,S23=S$22,S23=S$24),"重複","")))</f>
      </c>
      <c r="M23" s="51"/>
      <c r="O23" s="48">
        <v>9</v>
      </c>
      <c r="P23" s="36">
        <f>'男子(様式1)'!B23</f>
        <v>0</v>
      </c>
      <c r="Q23" s="57">
        <f>'男子(様式1)'!C23</f>
        <v>0</v>
      </c>
      <c r="R23" s="42">
        <f>'男子(様式1)'!E23</f>
        <v>0</v>
      </c>
      <c r="S23" s="61"/>
      <c r="T23" s="68" t="e">
        <f t="shared" si="0"/>
        <v>#N/A</v>
      </c>
      <c r="V23" s="51"/>
    </row>
    <row r="24" spans="1:22" ht="30" customHeight="1" thickBot="1">
      <c r="A24" s="49" t="s">
        <v>15</v>
      </c>
      <c r="B24" s="127">
        <f>_xlfn.IFERROR(INDEX(P$15:R$24,MATCH(10,S$15:S$24,0),1),"")</f>
      </c>
      <c r="C24" s="128"/>
      <c r="D24" s="132">
        <f>_xlfn.IFERROR(INDEX(P$15:R$24,MATCH(10,S$15:S$24,0),2),"")</f>
      </c>
      <c r="E24" s="133"/>
      <c r="F24" s="134"/>
      <c r="G24" s="67">
        <f>_xlfn.IFERROR(INDEX(P$15:R$24,MATCH(10,S$15:S$24,0),3),"")</f>
      </c>
      <c r="H24" s="162"/>
      <c r="I24" s="163"/>
      <c r="J24" s="163"/>
      <c r="K24" s="164"/>
      <c r="L24" s="39">
        <f>IF(S24=0,"",(IF(OR(S24=S$15,S24=S$16,S24=S$17,S24=S$18,S24=S$19,S24=S$20,S24=S$21,S24=S$22,S24=S$23),"重複","")))</f>
      </c>
      <c r="M24" s="51"/>
      <c r="O24" s="49">
        <v>10</v>
      </c>
      <c r="P24" s="37">
        <f>'男子(様式1)'!B24</f>
        <v>0</v>
      </c>
      <c r="Q24" s="58">
        <f>'男子(様式1)'!C24</f>
        <v>0</v>
      </c>
      <c r="R24" s="43">
        <f>'男子(様式1)'!E24</f>
        <v>0</v>
      </c>
      <c r="S24" s="62"/>
      <c r="T24" s="69" t="e">
        <f t="shared" si="0"/>
        <v>#N/A</v>
      </c>
      <c r="V24" s="51"/>
    </row>
    <row r="25" spans="13:22" ht="7.5" customHeight="1">
      <c r="M25" s="51"/>
      <c r="V25" s="51"/>
    </row>
    <row r="26" spans="1:22" ht="30.75" customHeight="1">
      <c r="A26" s="52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11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7.25">
      <c r="A30" s="18"/>
      <c r="B30" s="18"/>
      <c r="C30" s="18"/>
      <c r="D30" s="25"/>
      <c r="E30" s="18"/>
      <c r="F30" s="161"/>
      <c r="G30" s="161"/>
      <c r="H30" s="161"/>
      <c r="I30" s="24"/>
      <c r="J30" s="18"/>
      <c r="K30" s="18"/>
    </row>
    <row r="31" spans="1:11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3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3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65" spans="1:2" ht="13.5">
      <c r="A65">
        <v>0</v>
      </c>
      <c r="B65" t="s">
        <v>32</v>
      </c>
    </row>
    <row r="66" spans="1:2" ht="13.5">
      <c r="A66">
        <v>1</v>
      </c>
      <c r="B66" t="s">
        <v>33</v>
      </c>
    </row>
    <row r="67" spans="1:2" ht="13.5">
      <c r="A67">
        <v>2</v>
      </c>
      <c r="B67" t="s">
        <v>34</v>
      </c>
    </row>
    <row r="68" spans="1:2" ht="13.5">
      <c r="A68">
        <v>3</v>
      </c>
      <c r="B68" t="s">
        <v>35</v>
      </c>
    </row>
    <row r="69" spans="1:2" ht="13.5">
      <c r="A69">
        <v>4</v>
      </c>
      <c r="B69" t="s">
        <v>36</v>
      </c>
    </row>
    <row r="70" spans="1:2" ht="13.5">
      <c r="A70">
        <v>5</v>
      </c>
      <c r="B70" t="s">
        <v>37</v>
      </c>
    </row>
    <row r="71" spans="1:2" ht="13.5">
      <c r="A71">
        <v>6</v>
      </c>
      <c r="B71" t="s">
        <v>38</v>
      </c>
    </row>
    <row r="72" spans="1:2" ht="13.5">
      <c r="A72">
        <v>7</v>
      </c>
      <c r="B72" t="s">
        <v>39</v>
      </c>
    </row>
    <row r="73" spans="1:2" ht="13.5">
      <c r="A73">
        <v>8</v>
      </c>
      <c r="B73" t="s">
        <v>40</v>
      </c>
    </row>
    <row r="74" spans="1:2" ht="13.5">
      <c r="A74">
        <v>9</v>
      </c>
      <c r="B74" t="s">
        <v>41</v>
      </c>
    </row>
    <row r="75" spans="1:2" ht="13.5">
      <c r="A75">
        <v>10</v>
      </c>
      <c r="B75" t="s">
        <v>42</v>
      </c>
    </row>
  </sheetData>
  <sheetProtection password="DD03" sheet="1" selectLockedCells="1"/>
  <mergeCells count="51">
    <mergeCell ref="O11:T12"/>
    <mergeCell ref="H18:K18"/>
    <mergeCell ref="F30:H30"/>
    <mergeCell ref="H23:K23"/>
    <mergeCell ref="H20:K20"/>
    <mergeCell ref="H22:K22"/>
    <mergeCell ref="H24:K24"/>
    <mergeCell ref="H21:K21"/>
    <mergeCell ref="D21:F21"/>
    <mergeCell ref="D22:F22"/>
    <mergeCell ref="A7:B7"/>
    <mergeCell ref="C7:F7"/>
    <mergeCell ref="A4:B4"/>
    <mergeCell ref="A9:B9"/>
    <mergeCell ref="C6:D6"/>
    <mergeCell ref="G7:K7"/>
    <mergeCell ref="C8:F8"/>
    <mergeCell ref="G8:K8"/>
    <mergeCell ref="A2:K2"/>
    <mergeCell ref="C5:G5"/>
    <mergeCell ref="H5:K5"/>
    <mergeCell ref="A5:B5"/>
    <mergeCell ref="E6:K6"/>
    <mergeCell ref="A6:B6"/>
    <mergeCell ref="C4:K4"/>
    <mergeCell ref="B21:C21"/>
    <mergeCell ref="B22:C22"/>
    <mergeCell ref="H15:K15"/>
    <mergeCell ref="A8:B8"/>
    <mergeCell ref="H14:K14"/>
    <mergeCell ref="H16:K16"/>
    <mergeCell ref="H17:K17"/>
    <mergeCell ref="H19:K19"/>
    <mergeCell ref="B18:C18"/>
    <mergeCell ref="B19:C19"/>
    <mergeCell ref="D15:F15"/>
    <mergeCell ref="D16:F16"/>
    <mergeCell ref="D17:F17"/>
    <mergeCell ref="D18:F18"/>
    <mergeCell ref="D19:F19"/>
    <mergeCell ref="D20:F20"/>
    <mergeCell ref="B23:C23"/>
    <mergeCell ref="B24:C24"/>
    <mergeCell ref="D23:F23"/>
    <mergeCell ref="D24:F24"/>
    <mergeCell ref="D14:F14"/>
    <mergeCell ref="B14:C14"/>
    <mergeCell ref="B15:C15"/>
    <mergeCell ref="B16:C16"/>
    <mergeCell ref="B17:C17"/>
    <mergeCell ref="B20:C20"/>
  </mergeCells>
  <conditionalFormatting sqref="B15:B24 D15:D24 G15:G24 O15:R24">
    <cfRule type="cellIs" priority="6" dxfId="2" operator="equal" stopIfTrue="1">
      <formula>0</formula>
    </cfRule>
  </conditionalFormatting>
  <conditionalFormatting sqref="A15:A24">
    <cfRule type="cellIs" priority="3" dxfId="2" operator="equal" stopIfTrue="1">
      <formula>0</formula>
    </cfRule>
  </conditionalFormatting>
  <dataValidations count="17">
    <dataValidation allowBlank="1" showInputMessage="1" showErrorMessage="1" prompt="郵便番号" imeMode="off" sqref="C6"/>
    <dataValidation allowBlank="1" showInputMessage="1" showErrorMessage="1" prompt="住所" imeMode="hiragana" sqref="E6:K6"/>
    <dataValidation allowBlank="1" showInputMessage="1" showErrorMessage="1" prompt="監督氏名" imeMode="hiragana" sqref="C8:F8"/>
    <dataValidation allowBlank="1" showInputMessage="1" showErrorMessage="1" prompt="学校名(正式名称)" imeMode="hiragana" sqref="C5:G5 C4"/>
    <dataValidation allowBlank="1" showInputMessage="1" showErrorMessage="1" prompt="学校名(略称)" imeMode="hiragana" sqref="H5:K5"/>
    <dataValidation allowBlank="1" showInputMessage="1" showErrorMessage="1" prompt="学校電話番号" imeMode="off" sqref="C7:F7"/>
    <dataValidation allowBlank="1" showInputMessage="1" showErrorMessage="1" prompt="学校ＦＡＸ番号" imeMode="off" sqref="G7:K8"/>
    <dataValidation allowBlank="1" showInputMessage="1" showErrorMessage="1" prompt="県名" imeMode="hiragana" sqref="D9"/>
    <dataValidation allowBlank="1" showInputMessage="1" showErrorMessage="1" prompt="県大会順位" imeMode="off" sqref="F9"/>
    <dataValidation allowBlank="1" showInputMessage="1" showErrorMessage="1" prompt="時間" imeMode="off" sqref="H9"/>
    <dataValidation allowBlank="1" showInputMessage="1" showErrorMessage="1" prompt="分" imeMode="off" sqref="I9"/>
    <dataValidation allowBlank="1" showInputMessage="1" showErrorMessage="1" prompt="秒" imeMode="off" sqref="J9"/>
    <dataValidation allowBlank="1" showInputMessage="1" showErrorMessage="1" imeMode="halfKatakana" sqref="Q14 D14"/>
    <dataValidation allowBlank="1" showInputMessage="1" showErrorMessage="1" promptTitle="姓　名" prompt="姓と名の間に全角スペースを入れる" imeMode="on" sqref="P15:P24 B15:B24 D15:D24"/>
    <dataValidation allowBlank="1" showInputMessage="1" showErrorMessage="1" imeMode="off" sqref="R15:R24"/>
    <dataValidation type="whole" allowBlank="1" showErrorMessage="1" imeMode="off" sqref="S15:S24">
      <formula1>1</formula1>
      <formula2>10</formula2>
    </dataValidation>
    <dataValidation allowBlank="1" showInputMessage="1" showErrorMessage="1" promptTitle="ｾｲ ﾒｲ" prompt="ｾｲとﾒｲの間に半角スペースを入れる" imeMode="halfKatakana" sqref="Q15:Q24"/>
  </dataValidations>
  <printOptions/>
  <pageMargins left="0.38" right="0.25" top="0.55" bottom="0.43" header="0.4" footer="0.33"/>
  <pageSetup fitToHeight="1" fitToWidth="1" horizontalDpi="600" verticalDpi="600" orientation="landscape" paperSize="9" scale="83" r:id="rId1"/>
  <rowBreaks count="1" manualBreakCount="1">
    <brk id="2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73"/>
  <sheetViews>
    <sheetView showGridLines="0" zoomScaleSheetLayoutView="100" zoomScalePageLayoutView="0" workbookViewId="0" topLeftCell="A1">
      <selection activeCell="A25" sqref="A25"/>
    </sheetView>
  </sheetViews>
  <sheetFormatPr defaultColWidth="9.00390625" defaultRowHeight="13.5"/>
  <cols>
    <col min="1" max="1" width="8.25390625" style="18" customWidth="1"/>
    <col min="2" max="2" width="17.50390625" style="18" customWidth="1"/>
    <col min="3" max="4" width="8.75390625" style="18" customWidth="1"/>
    <col min="5" max="5" width="6.00390625" style="18" customWidth="1"/>
    <col min="6" max="6" width="6.625" style="18" customWidth="1"/>
    <col min="7" max="7" width="8.625" style="18" customWidth="1"/>
    <col min="8" max="10" width="4.00390625" style="18" customWidth="1"/>
    <col min="11" max="11" width="10.625" style="18" customWidth="1"/>
    <col min="12" max="16384" width="9.00390625" style="18" customWidth="1"/>
  </cols>
  <sheetData>
    <row r="1" ht="19.5" customHeight="1">
      <c r="K1" s="71" t="s">
        <v>49</v>
      </c>
    </row>
    <row r="2" spans="1:11" ht="21">
      <c r="A2" s="185" t="s">
        <v>70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9" ht="15" customHeight="1">
      <c r="A3" s="72"/>
      <c r="G3" s="72"/>
      <c r="H3" s="72"/>
      <c r="I3" s="72"/>
    </row>
    <row r="4" spans="1:11" ht="30" customHeight="1">
      <c r="A4" s="175" t="s">
        <v>48</v>
      </c>
      <c r="B4" s="176"/>
      <c r="C4" s="120">
        <f>IF(D9="山口",F9,IF(D9="広島",10+F9,IF(D9="岡山",20+F9,IF(D9="鳥取",30+F9,IF(D9="島根",40+F9,"")))))</f>
        <v>40</v>
      </c>
      <c r="D4" s="121"/>
      <c r="E4" s="121"/>
      <c r="F4" s="121"/>
      <c r="G4" s="121"/>
      <c r="H4" s="121"/>
      <c r="I4" s="121"/>
      <c r="J4" s="121"/>
      <c r="K4" s="122"/>
    </row>
    <row r="5" spans="1:11" ht="30" customHeight="1">
      <c r="A5" s="175" t="s">
        <v>16</v>
      </c>
      <c r="B5" s="176"/>
      <c r="C5" s="173" t="s">
        <v>78</v>
      </c>
      <c r="D5" s="174"/>
      <c r="E5" s="174"/>
      <c r="F5" s="174"/>
      <c r="G5" s="174"/>
      <c r="H5" s="173" t="s">
        <v>79</v>
      </c>
      <c r="I5" s="174"/>
      <c r="J5" s="174"/>
      <c r="K5" s="170"/>
    </row>
    <row r="6" spans="1:11" ht="30" customHeight="1">
      <c r="A6" s="175" t="s">
        <v>17</v>
      </c>
      <c r="B6" s="176"/>
      <c r="C6" s="173" t="s">
        <v>80</v>
      </c>
      <c r="D6" s="170"/>
      <c r="E6" s="183" t="s">
        <v>81</v>
      </c>
      <c r="F6" s="183"/>
      <c r="G6" s="183"/>
      <c r="H6" s="183"/>
      <c r="I6" s="183"/>
      <c r="J6" s="183"/>
      <c r="K6" s="184"/>
    </row>
    <row r="7" spans="1:11" ht="30" customHeight="1">
      <c r="A7" s="175" t="s">
        <v>18</v>
      </c>
      <c r="B7" s="176"/>
      <c r="C7" s="173" t="s">
        <v>82</v>
      </c>
      <c r="D7" s="174"/>
      <c r="E7" s="174"/>
      <c r="F7" s="170"/>
      <c r="G7" s="174" t="s">
        <v>83</v>
      </c>
      <c r="H7" s="174"/>
      <c r="I7" s="174"/>
      <c r="J7" s="174"/>
      <c r="K7" s="170"/>
    </row>
    <row r="8" spans="1:11" ht="30" customHeight="1">
      <c r="A8" s="171" t="s">
        <v>19</v>
      </c>
      <c r="B8" s="172"/>
      <c r="C8" s="173" t="s">
        <v>92</v>
      </c>
      <c r="D8" s="174"/>
      <c r="E8" s="174"/>
      <c r="F8" s="170"/>
      <c r="G8" s="174" t="s">
        <v>60</v>
      </c>
      <c r="H8" s="174"/>
      <c r="I8" s="174"/>
      <c r="J8" s="174"/>
      <c r="K8" s="170"/>
    </row>
    <row r="9" spans="1:11" ht="30" customHeight="1">
      <c r="A9" s="175" t="s">
        <v>20</v>
      </c>
      <c r="B9" s="176"/>
      <c r="C9" s="73" t="s">
        <v>21</v>
      </c>
      <c r="D9" s="74" t="s">
        <v>46</v>
      </c>
      <c r="E9" s="73" t="s">
        <v>22</v>
      </c>
      <c r="F9" s="74">
        <v>10</v>
      </c>
      <c r="G9" s="73" t="s">
        <v>23</v>
      </c>
      <c r="H9" s="75">
        <v>2</v>
      </c>
      <c r="I9" s="76">
        <v>27</v>
      </c>
      <c r="J9" s="77">
        <v>0</v>
      </c>
      <c r="K9" s="78" t="s">
        <v>24</v>
      </c>
    </row>
    <row r="10" spans="2:10" ht="21.75" customHeight="1">
      <c r="B10" s="79"/>
      <c r="C10" s="80"/>
      <c r="D10" s="80"/>
      <c r="E10" s="80"/>
      <c r="F10" s="80"/>
      <c r="G10" s="80"/>
      <c r="H10" s="80"/>
      <c r="I10" s="80"/>
      <c r="J10" s="80"/>
    </row>
    <row r="11" spans="2:9" ht="13.5">
      <c r="B11" s="79"/>
      <c r="C11" s="81"/>
      <c r="D11" s="81"/>
      <c r="E11" s="81"/>
      <c r="F11" s="81"/>
      <c r="G11" s="81"/>
      <c r="H11" s="81"/>
      <c r="I11" s="81"/>
    </row>
    <row r="12" ht="13.5">
      <c r="B12" s="18" t="s">
        <v>6</v>
      </c>
    </row>
    <row r="13" ht="9" customHeight="1"/>
    <row r="14" spans="1:11" ht="30" customHeight="1">
      <c r="A14" s="82"/>
      <c r="B14" s="83" t="s">
        <v>0</v>
      </c>
      <c r="C14" s="177" t="s">
        <v>29</v>
      </c>
      <c r="D14" s="178"/>
      <c r="E14" s="84" t="s">
        <v>1</v>
      </c>
      <c r="F14" s="179" t="s">
        <v>25</v>
      </c>
      <c r="G14" s="180"/>
      <c r="H14" s="181" t="s">
        <v>7</v>
      </c>
      <c r="I14" s="182"/>
      <c r="J14" s="178"/>
      <c r="K14" s="84" t="s">
        <v>2</v>
      </c>
    </row>
    <row r="15" spans="1:11" ht="30" customHeight="1">
      <c r="A15" s="84">
        <v>1</v>
      </c>
      <c r="B15" s="85" t="s">
        <v>84</v>
      </c>
      <c r="C15" s="165" t="s">
        <v>95</v>
      </c>
      <c r="D15" s="166"/>
      <c r="E15" s="86">
        <v>3</v>
      </c>
      <c r="F15" s="167" t="s">
        <v>8</v>
      </c>
      <c r="G15" s="166"/>
      <c r="H15" s="75"/>
      <c r="I15" s="76">
        <v>35</v>
      </c>
      <c r="J15" s="77">
        <v>0</v>
      </c>
      <c r="K15" s="87" t="s">
        <v>63</v>
      </c>
    </row>
    <row r="16" spans="1:11" ht="30" customHeight="1">
      <c r="A16" s="84">
        <v>2</v>
      </c>
      <c r="B16" s="85" t="s">
        <v>85</v>
      </c>
      <c r="C16" s="165" t="s">
        <v>96</v>
      </c>
      <c r="D16" s="166"/>
      <c r="E16" s="86">
        <v>2</v>
      </c>
      <c r="F16" s="167" t="s">
        <v>9</v>
      </c>
      <c r="G16" s="166"/>
      <c r="H16" s="75"/>
      <c r="I16" s="76">
        <v>9</v>
      </c>
      <c r="J16" s="77">
        <v>50</v>
      </c>
      <c r="K16" s="87" t="s">
        <v>63</v>
      </c>
    </row>
    <row r="17" spans="1:11" ht="30" customHeight="1">
      <c r="A17" s="84">
        <v>3</v>
      </c>
      <c r="B17" s="85" t="s">
        <v>86</v>
      </c>
      <c r="C17" s="165" t="s">
        <v>97</v>
      </c>
      <c r="D17" s="166"/>
      <c r="E17" s="86">
        <v>1</v>
      </c>
      <c r="F17" s="167" t="s">
        <v>10</v>
      </c>
      <c r="G17" s="166"/>
      <c r="H17" s="75"/>
      <c r="I17" s="76">
        <v>27</v>
      </c>
      <c r="J17" s="77">
        <v>0</v>
      </c>
      <c r="K17" s="87" t="s">
        <v>63</v>
      </c>
    </row>
    <row r="18" spans="1:11" ht="30" customHeight="1">
      <c r="A18" s="84">
        <v>4</v>
      </c>
      <c r="B18" s="85" t="s">
        <v>87</v>
      </c>
      <c r="C18" s="165" t="s">
        <v>98</v>
      </c>
      <c r="D18" s="166"/>
      <c r="E18" s="86">
        <v>3</v>
      </c>
      <c r="F18" s="167" t="s">
        <v>11</v>
      </c>
      <c r="G18" s="166"/>
      <c r="H18" s="75"/>
      <c r="I18" s="76">
        <v>28</v>
      </c>
      <c r="J18" s="77">
        <v>20</v>
      </c>
      <c r="K18" s="87" t="s">
        <v>63</v>
      </c>
    </row>
    <row r="19" spans="1:11" ht="30" customHeight="1">
      <c r="A19" s="84">
        <v>5</v>
      </c>
      <c r="B19" s="85" t="s">
        <v>88</v>
      </c>
      <c r="C19" s="165" t="s">
        <v>99</v>
      </c>
      <c r="D19" s="166"/>
      <c r="E19" s="86">
        <v>2</v>
      </c>
      <c r="F19" s="167" t="s">
        <v>62</v>
      </c>
      <c r="G19" s="166"/>
      <c r="H19" s="75"/>
      <c r="I19" s="76">
        <v>5</v>
      </c>
      <c r="J19" s="77">
        <v>0</v>
      </c>
      <c r="K19" s="87" t="s">
        <v>63</v>
      </c>
    </row>
    <row r="20" spans="1:11" ht="30" customHeight="1">
      <c r="A20" s="84">
        <v>6</v>
      </c>
      <c r="B20" s="85" t="s">
        <v>89</v>
      </c>
      <c r="C20" s="165" t="s">
        <v>100</v>
      </c>
      <c r="D20" s="166"/>
      <c r="E20" s="86">
        <v>1</v>
      </c>
      <c r="F20" s="167" t="s">
        <v>61</v>
      </c>
      <c r="G20" s="166"/>
      <c r="H20" s="75"/>
      <c r="I20" s="76">
        <v>17</v>
      </c>
      <c r="J20" s="77">
        <v>40</v>
      </c>
      <c r="K20" s="87" t="s">
        <v>63</v>
      </c>
    </row>
    <row r="21" spans="1:11" ht="30" customHeight="1">
      <c r="A21" s="84">
        <v>7</v>
      </c>
      <c r="B21" s="85" t="s">
        <v>90</v>
      </c>
      <c r="C21" s="165" t="s">
        <v>101</v>
      </c>
      <c r="D21" s="166"/>
      <c r="E21" s="86">
        <v>3</v>
      </c>
      <c r="F21" s="167" t="s">
        <v>13</v>
      </c>
      <c r="G21" s="166"/>
      <c r="H21" s="75"/>
      <c r="I21" s="76">
        <v>18</v>
      </c>
      <c r="J21" s="77">
        <v>30</v>
      </c>
      <c r="K21" s="87" t="s">
        <v>63</v>
      </c>
    </row>
    <row r="22" spans="1:11" ht="30" customHeight="1">
      <c r="A22" s="84">
        <v>8</v>
      </c>
      <c r="B22" s="85" t="s">
        <v>91</v>
      </c>
      <c r="C22" s="169" t="s">
        <v>102</v>
      </c>
      <c r="D22" s="170"/>
      <c r="E22" s="86">
        <v>2</v>
      </c>
      <c r="F22" s="167" t="s">
        <v>14</v>
      </c>
      <c r="G22" s="166"/>
      <c r="H22" s="75"/>
      <c r="I22" s="76">
        <v>18</v>
      </c>
      <c r="J22" s="77">
        <v>0</v>
      </c>
      <c r="K22" s="87" t="s">
        <v>63</v>
      </c>
    </row>
    <row r="23" spans="1:11" ht="30" customHeight="1">
      <c r="A23" s="84">
        <v>9</v>
      </c>
      <c r="B23" s="85" t="s">
        <v>93</v>
      </c>
      <c r="C23" s="169" t="s">
        <v>104</v>
      </c>
      <c r="D23" s="170"/>
      <c r="E23" s="86">
        <v>1</v>
      </c>
      <c r="F23" s="167" t="s">
        <v>12</v>
      </c>
      <c r="G23" s="166"/>
      <c r="H23" s="75"/>
      <c r="I23" s="76">
        <v>10</v>
      </c>
      <c r="J23" s="77">
        <v>20</v>
      </c>
      <c r="K23" s="87" t="s">
        <v>63</v>
      </c>
    </row>
    <row r="24" spans="1:11" ht="30" customHeight="1">
      <c r="A24" s="84">
        <v>10</v>
      </c>
      <c r="B24" s="85" t="s">
        <v>94</v>
      </c>
      <c r="C24" s="165" t="s">
        <v>103</v>
      </c>
      <c r="D24" s="166"/>
      <c r="E24" s="86">
        <v>3</v>
      </c>
      <c r="F24" s="167"/>
      <c r="G24" s="166"/>
      <c r="H24" s="75"/>
      <c r="I24" s="76"/>
      <c r="J24" s="77"/>
      <c r="K24" s="87" t="s">
        <v>63</v>
      </c>
    </row>
    <row r="25" spans="1:2" ht="13.5">
      <c r="A25" s="88"/>
      <c r="B25" s="26" t="s">
        <v>28</v>
      </c>
    </row>
    <row r="26" spans="1:2" ht="13.5">
      <c r="A26" s="79"/>
      <c r="B26" s="38"/>
    </row>
    <row r="27" spans="1:2" ht="13.5">
      <c r="A27" s="79"/>
      <c r="B27" s="38"/>
    </row>
    <row r="28" spans="1:2" ht="13.5">
      <c r="A28" s="79"/>
      <c r="B28" s="38"/>
    </row>
    <row r="30" spans="2:9" ht="17.25">
      <c r="B30" s="168" t="s">
        <v>71</v>
      </c>
      <c r="C30" s="168"/>
      <c r="D30" s="25"/>
      <c r="F30" s="23"/>
      <c r="G30" s="23"/>
      <c r="H30" s="23"/>
      <c r="I30" s="24"/>
    </row>
    <row r="32" ht="13.5">
      <c r="B32" s="18" t="s">
        <v>27</v>
      </c>
    </row>
    <row r="34" spans="4:10" ht="17.25">
      <c r="D34" s="25" t="s">
        <v>5</v>
      </c>
      <c r="E34" s="18" t="s">
        <v>3</v>
      </c>
      <c r="F34" s="161"/>
      <c r="G34" s="161"/>
      <c r="H34" s="161"/>
      <c r="I34" s="24"/>
      <c r="J34" s="18" t="s">
        <v>4</v>
      </c>
    </row>
    <row r="69" ht="13.5">
      <c r="A69" s="18" t="s">
        <v>43</v>
      </c>
    </row>
    <row r="70" ht="13.5">
      <c r="A70" s="18" t="s">
        <v>44</v>
      </c>
    </row>
    <row r="71" ht="13.5">
      <c r="A71" s="18" t="s">
        <v>45</v>
      </c>
    </row>
    <row r="72" ht="13.5">
      <c r="A72" s="18" t="s">
        <v>46</v>
      </c>
    </row>
    <row r="73" ht="13.5">
      <c r="A73" s="18" t="s">
        <v>47</v>
      </c>
    </row>
  </sheetData>
  <sheetProtection password="DD03" sheet="1" selectLockedCells="1"/>
  <mergeCells count="41">
    <mergeCell ref="A2:K2"/>
    <mergeCell ref="A4:B4"/>
    <mergeCell ref="C4:K4"/>
    <mergeCell ref="A5:B5"/>
    <mergeCell ref="C5:G5"/>
    <mergeCell ref="H5:K5"/>
    <mergeCell ref="A6:B6"/>
    <mergeCell ref="C6:D6"/>
    <mergeCell ref="E6:K6"/>
    <mergeCell ref="A7:B7"/>
    <mergeCell ref="C7:F7"/>
    <mergeCell ref="G7:K7"/>
    <mergeCell ref="A8:B8"/>
    <mergeCell ref="C8:F8"/>
    <mergeCell ref="G8:K8"/>
    <mergeCell ref="A9:B9"/>
    <mergeCell ref="C14:D14"/>
    <mergeCell ref="F14:G14"/>
    <mergeCell ref="H14:J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4:D24"/>
    <mergeCell ref="F24:G24"/>
    <mergeCell ref="B30:C30"/>
    <mergeCell ref="F34:H34"/>
    <mergeCell ref="C21:D21"/>
    <mergeCell ref="F21:G21"/>
    <mergeCell ref="C22:D22"/>
    <mergeCell ref="F22:G22"/>
    <mergeCell ref="C23:D23"/>
    <mergeCell ref="F23:G23"/>
  </mergeCells>
  <dataValidations count="19">
    <dataValidation allowBlank="1" showInputMessage="1" showErrorMessage="1" imeMode="on" sqref="F15:G24"/>
    <dataValidation type="list" allowBlank="1" showInputMessage="1" showErrorMessage="1" prompt="県名" imeMode="hiragana" sqref="D9">
      <formula1>$A$69:$A$73</formula1>
    </dataValidation>
    <dataValidation allowBlank="1" showInputMessage="1" showErrorMessage="1" promptTitle="ｾｲ ﾒｲ" prompt="ｾｲとﾒｲの間に半角スペースを入れる" imeMode="halfKatakana" sqref="C15:C24 D16:D24"/>
    <dataValidation allowBlank="1" showInputMessage="1" showErrorMessage="1" promptTitle="姓　名" prompt="姓と名の間に全角スペースを入れる" imeMode="on" sqref="B15:B24"/>
    <dataValidation allowBlank="1" showInputMessage="1" showErrorMessage="1" promptTitle="監督電話番号" prompt="　出来れば&#10;携帯電話番号" imeMode="off" sqref="G8:K8"/>
    <dataValidation allowBlank="1" showInputMessage="1" showErrorMessage="1" imeMode="hiragana" sqref="K15:K24"/>
    <dataValidation allowBlank="1" showInputMessage="1" showErrorMessage="1" imeMode="off" sqref="E15:E24"/>
    <dataValidation allowBlank="1" showInputMessage="1" showErrorMessage="1" prompt="秒" imeMode="off" sqref="J9 J15:J24"/>
    <dataValidation allowBlank="1" showInputMessage="1" showErrorMessage="1" prompt="分" imeMode="off" sqref="I9 I15:I24"/>
    <dataValidation allowBlank="1" showInputMessage="1" showErrorMessage="1" prompt="時間" imeMode="off" sqref="H9 H15:H24"/>
    <dataValidation allowBlank="1" showInputMessage="1" showErrorMessage="1" prompt="県大会順位" imeMode="off" sqref="F9"/>
    <dataValidation allowBlank="1" showInputMessage="1" showErrorMessage="1" prompt="学校ＦＡＸ番号" imeMode="off" sqref="G7:K7"/>
    <dataValidation allowBlank="1" showInputMessage="1" showErrorMessage="1" prompt="学校電話番号" imeMode="off" sqref="C7:F7"/>
    <dataValidation allowBlank="1" showInputMessage="1" showErrorMessage="1" prompt="学校名(略称)" imeMode="hiragana" sqref="H5:K5"/>
    <dataValidation allowBlank="1" showInputMessage="1" showErrorMessage="1" prompt="学校名(正式名称)" imeMode="hiragana" sqref="C4:C5 D5:G5"/>
    <dataValidation allowBlank="1" showInputMessage="1" showErrorMessage="1" prompt="監督氏名" imeMode="hiragana" sqref="C8:F8"/>
    <dataValidation allowBlank="1" showInputMessage="1" showErrorMessage="1" prompt="住所" imeMode="hiragana" sqref="E6:K6"/>
    <dataValidation allowBlank="1" showInputMessage="1" showErrorMessage="1" prompt="郵便番号" imeMode="off" sqref="C6"/>
    <dataValidation allowBlank="1" showInputMessage="1" showErrorMessage="1" imeMode="halfKatakana" sqref="C14:D14"/>
  </dataValidations>
  <printOptions/>
  <pageMargins left="0.68" right="0.39" top="0.71" bottom="0.8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岡山県高体連駅伝部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ikuta</dc:creator>
  <cp:keywords/>
  <dc:description/>
  <cp:lastModifiedBy>Yoshikazu</cp:lastModifiedBy>
  <cp:lastPrinted>2017-10-24T10:44:07Z</cp:lastPrinted>
  <dcterms:created xsi:type="dcterms:W3CDTF">2006-06-23T00:49:37Z</dcterms:created>
  <dcterms:modified xsi:type="dcterms:W3CDTF">2017-11-03T08:12:43Z</dcterms:modified>
  <cp:category/>
  <cp:version/>
  <cp:contentType/>
  <cp:contentStatus/>
</cp:coreProperties>
</file>