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R４ 通信申込（○○中）等\"/>
    </mc:Choice>
  </mc:AlternateContent>
  <xr:revisionPtr revIDLastSave="0" documentId="13_ncr:1_{D9CE7B10-9A70-4D85-B60C-464CA6D1657C}" xr6:coauthVersionLast="36" xr6:coauthVersionMax="47" xr10:uidLastSave="{00000000-0000-0000-0000-000000000000}"/>
  <bookViews>
    <workbookView xWindow="-105" yWindow="-105" windowWidth="23250" windowHeight="12450" activeTab="2" xr2:uid="{00000000-000D-0000-FFFF-FFFF00000000}"/>
  </bookViews>
  <sheets>
    <sheet name="はじめにお読みください" sheetId="3" r:id="rId1"/>
    <sheet name="男子" sheetId="1" r:id="rId2"/>
    <sheet name="女子" sheetId="8" r:id="rId3"/>
    <sheet name="Sheet2" sheetId="11" r:id="rId4"/>
    <sheet name="コード" sheetId="9" state="hidden" r:id="rId5"/>
  </sheets>
  <definedNames>
    <definedName name="_xlnm._FilterDatabase" localSheetId="1" hidden="1">男子!$A$8:$AY$8</definedName>
    <definedName name="_xlnm.Print_Area" localSheetId="0">はじめにお読みください!$A$1:$T$28</definedName>
    <definedName name="_xlnm.Print_Area" localSheetId="2">女子!$C$1:$AK$48</definedName>
    <definedName name="_xlnm.Print_Area" localSheetId="1">男子!$C$1:$AK$48</definedName>
    <definedName name="_xlnm.Print_Titles" localSheetId="2">女子!$1:$8</definedName>
    <definedName name="_xlnm.Print_Titles" localSheetId="1">男子!$1:$8</definedName>
    <definedName name="リレー">コード!$E$2:$E$4</definedName>
    <definedName name="女子コード">コード!$D$2:$D$13</definedName>
    <definedName name="男子コード">コード!$B$2:$B$17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10" i="1" l="1"/>
  <c r="AN10" i="1"/>
  <c r="AM10" i="8"/>
  <c r="AN10" i="8"/>
  <c r="AO10" i="8"/>
  <c r="AM19" i="8"/>
  <c r="AN19" i="8"/>
  <c r="AO19" i="8"/>
  <c r="AM20" i="8"/>
  <c r="AN20" i="8"/>
  <c r="AO20" i="8"/>
  <c r="AM21" i="8"/>
  <c r="AN21" i="8"/>
  <c r="AO21" i="8"/>
  <c r="AM18" i="8"/>
  <c r="AN18" i="8"/>
  <c r="AO18" i="8"/>
  <c r="AO23" i="1"/>
  <c r="AN23" i="1"/>
  <c r="AN9" i="8"/>
  <c r="AN11" i="8"/>
  <c r="AN12" i="8"/>
  <c r="AN13" i="8"/>
  <c r="AN14" i="8"/>
  <c r="AN15" i="8"/>
  <c r="AN16" i="8"/>
  <c r="AN17" i="8"/>
  <c r="AN22" i="8"/>
  <c r="AO27" i="8"/>
  <c r="AM9" i="8"/>
  <c r="AM11" i="8"/>
  <c r="AM12" i="8"/>
  <c r="AM13" i="8"/>
  <c r="AM14" i="8"/>
  <c r="AM15" i="8"/>
  <c r="AM16" i="8"/>
  <c r="AM17" i="8"/>
  <c r="AM22" i="8"/>
  <c r="AO26" i="8"/>
  <c r="AO9" i="8"/>
  <c r="AO11" i="8"/>
  <c r="AO12" i="8"/>
  <c r="AO13" i="8"/>
  <c r="AO14" i="8"/>
  <c r="AO15" i="8"/>
  <c r="AO16" i="8"/>
  <c r="AO17" i="8"/>
  <c r="AO22" i="8"/>
  <c r="AM23" i="8"/>
  <c r="AO23" i="8"/>
  <c r="AM24" i="8"/>
  <c r="AO24" i="8"/>
  <c r="AO25" i="8"/>
  <c r="AO28" i="8"/>
  <c r="AO29" i="8"/>
  <c r="AP25" i="1"/>
  <c r="AP26" i="1"/>
  <c r="AP30" i="1"/>
  <c r="AN26" i="1"/>
  <c r="AO9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4" i="1"/>
  <c r="AP29" i="1"/>
  <c r="AN9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4" i="1"/>
  <c r="AP28" i="1"/>
  <c r="AP10" i="1"/>
  <c r="AP9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4" i="1"/>
  <c r="AP27" i="1"/>
  <c r="AP31" i="1"/>
  <c r="AN25" i="1"/>
  <c r="B29" i="1"/>
  <c r="B30" i="1"/>
  <c r="B31" i="1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nishiyan</author>
    <author>安井 仁</author>
    <author>鳥取県教育委員会</author>
  </authors>
  <commentList>
    <comment ref="F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1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 xml:space="preserve">
姓と名の間は
</t>
        </r>
        <r>
          <rPr>
            <b/>
            <sz val="14"/>
            <color indexed="10"/>
            <rFont val="MS P ゴシック"/>
            <family val="3"/>
            <charset val="128"/>
          </rPr>
          <t>全角</t>
        </r>
        <r>
          <rPr>
            <sz val="14"/>
            <color indexed="81"/>
            <rFont val="MS P ゴシック"/>
            <family val="3"/>
            <charset val="128"/>
          </rPr>
          <t>のスペースを１つ</t>
        </r>
      </text>
    </comment>
    <comment ref="H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半角カタカナ
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半角スペースを１つ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K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L9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西暦で
</t>
        </r>
        <r>
          <rPr>
            <b/>
            <sz val="9"/>
            <color indexed="10"/>
            <rFont val="ＭＳ Ｐゴシック"/>
            <family val="3"/>
            <charset val="128"/>
          </rPr>
          <t>平成９年生まれ　→　1997
平成８年生まれ　→　1996
平成７年生まれ　→　1995</t>
        </r>
      </text>
    </comment>
    <comment ref="M9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　４月　３日生まれ　→　0403
　５月１１日生まれ　→　0511
１２月　１日生まれ　→　1201
１２月２４日生まれ　→　1224
</t>
        </r>
      </text>
    </comment>
    <comment ref="P9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9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半角英数字（記録なしの場合は、入力しなくて結構です）
＜トラック種目＞
　例　１１秒２３　→　11.23
　　 　１５分２６秒７８　→　15.26.78　　など
&lt;フィールド種目&gt;
　例　５ｍ２３　→　5m23
　　　 ３４ｍ５６　→　34m56　　など
※要項の注意事項参照してください。</t>
        </r>
      </text>
    </comment>
    <comment ref="T9" authorId="0" shapeId="0" xr:uid="{02AE96C3-4AC8-4426-B1C3-167659A9DCFF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B9" authorId="2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
リストより選んで〇をつけてください。</t>
        </r>
      </text>
    </comment>
    <comment ref="AC9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  <comment ref="AF9" authorId="2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リレーメンバーに○を付けてください。</t>
        </r>
      </text>
    </comment>
    <comment ref="AG9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nishiyan</author>
    <author>安井 仁</author>
    <author>鳥取県教育委員会</author>
  </authors>
  <commentList>
    <comment ref="F9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1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 xml:space="preserve">
姓と名の間は
</t>
        </r>
        <r>
          <rPr>
            <b/>
            <sz val="14"/>
            <color indexed="10"/>
            <rFont val="MS P ゴシック"/>
            <family val="3"/>
            <charset val="128"/>
          </rPr>
          <t>全角</t>
        </r>
        <r>
          <rPr>
            <sz val="14"/>
            <color indexed="81"/>
            <rFont val="MS P ゴシック"/>
            <family val="3"/>
            <charset val="128"/>
          </rPr>
          <t>のスペースを１つ</t>
        </r>
      </text>
    </comment>
    <comment ref="H9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半角カタカナ
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半角スペースを１つ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K9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L9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西暦で
</t>
        </r>
        <r>
          <rPr>
            <b/>
            <sz val="9"/>
            <color indexed="10"/>
            <rFont val="ＭＳ Ｐゴシック"/>
            <family val="3"/>
            <charset val="128"/>
          </rPr>
          <t>平成９年生まれ　→　1997
平成８年生まれ　→　1996
平成７年生まれ　→　1995</t>
        </r>
      </text>
    </comment>
    <comment ref="M9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　４月　３日生まれ　→　0403
　５月１１日生まれ　→　0511
１２月　１日生まれ　→　1201
１２月２４日生まれ　→　1224
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半角英数字（記録なしの場合は、入力しなくて結構です）
＜トラック種目＞
　例　１１秒２３　→　11.23
　　 　１５分２６秒７８　→　15.26.78　　など
&lt;フィールド種目&gt;
　例　５ｍ２３　→　5m23
　　　 ３４ｍ５６　→　34m56　　など
※要項の注意事項参照してください。</t>
        </r>
      </text>
    </comment>
    <comment ref="AB9" authorId="2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
リストより選んで〇をつけてください。</t>
        </r>
      </text>
    </comment>
    <comment ref="AC9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  <comment ref="AF9" authorId="2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リレーメンバーに○を付けてください。</t>
        </r>
      </text>
    </comment>
    <comment ref="AG9" authorId="0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</commentList>
</comments>
</file>

<file path=xl/sharedStrings.xml><?xml version="1.0" encoding="utf-8"?>
<sst xmlns="http://schemas.openxmlformats.org/spreadsheetml/2006/main" count="475" uniqueCount="203">
  <si>
    <t>所属名</t>
    <rPh sb="0" eb="2">
      <t>ショゾク</t>
    </rPh>
    <rPh sb="2" eb="3">
      <t>メイ</t>
    </rPh>
    <phoneticPr fontId="19"/>
  </si>
  <si>
    <t>責任者</t>
    <rPh sb="0" eb="3">
      <t>セキニンシャ</t>
    </rPh>
    <phoneticPr fontId="19"/>
  </si>
  <si>
    <t>連絡先</t>
    <rPh sb="0" eb="3">
      <t>レンラクサキ</t>
    </rPh>
    <phoneticPr fontId="19"/>
  </si>
  <si>
    <t>ナンバー</t>
    <phoneticPr fontId="19"/>
  </si>
  <si>
    <t>氏　　　名</t>
    <rPh sb="0" eb="1">
      <t>シ</t>
    </rPh>
    <rPh sb="4" eb="5">
      <t>メイ</t>
    </rPh>
    <phoneticPr fontId="19"/>
  </si>
  <si>
    <t>学年</t>
    <rPh sb="0" eb="2">
      <t>ガクネン</t>
    </rPh>
    <phoneticPr fontId="19"/>
  </si>
  <si>
    <t>性別</t>
    <rPh sb="0" eb="2">
      <t>セイベツ</t>
    </rPh>
    <phoneticPr fontId="19"/>
  </si>
  <si>
    <t>記録</t>
    <rPh sb="0" eb="2">
      <t>キロク</t>
    </rPh>
    <phoneticPr fontId="19"/>
  </si>
  <si>
    <t>種目２</t>
    <rPh sb="0" eb="2">
      <t>シュモク</t>
    </rPh>
    <phoneticPr fontId="19"/>
  </si>
  <si>
    <t>トラック</t>
    <phoneticPr fontId="19"/>
  </si>
  <si>
    <t>フィールド</t>
    <phoneticPr fontId="19"/>
  </si>
  <si>
    <t>⇒</t>
    <phoneticPr fontId="19"/>
  </si>
  <si>
    <t>：</t>
    <phoneticPr fontId="19"/>
  </si>
  <si>
    <t>特に、最高記録に注意してください。</t>
    <rPh sb="0" eb="1">
      <t>トク</t>
    </rPh>
    <rPh sb="3" eb="5">
      <t>サイコウ</t>
    </rPh>
    <rPh sb="5" eb="7">
      <t>キロク</t>
    </rPh>
    <rPh sb="8" eb="10">
      <t>チュウイ</t>
    </rPh>
    <phoneticPr fontId="19"/>
  </si>
  <si>
    <t>11秒23</t>
    <rPh sb="2" eb="3">
      <t>ビョウ</t>
    </rPh>
    <phoneticPr fontId="19"/>
  </si>
  <si>
    <t>1分02秒34</t>
    <rPh sb="1" eb="2">
      <t>フン</t>
    </rPh>
    <rPh sb="4" eb="5">
      <t>ビョウ</t>
    </rPh>
    <phoneticPr fontId="19"/>
  </si>
  <si>
    <t>1.02.23</t>
    <phoneticPr fontId="19"/>
  </si>
  <si>
    <t>14分58秒99</t>
    <rPh sb="2" eb="3">
      <t>フン</t>
    </rPh>
    <rPh sb="5" eb="6">
      <t>ビョウ</t>
    </rPh>
    <phoneticPr fontId="19"/>
  </si>
  <si>
    <t>14.58.99</t>
    <phoneticPr fontId="19"/>
  </si>
  <si>
    <t>4m56</t>
    <phoneticPr fontId="19"/>
  </si>
  <si>
    <t>50m57</t>
    <phoneticPr fontId="19"/>
  </si>
  <si>
    <t>男</t>
    <rPh sb="0" eb="1">
      <t>ダン</t>
    </rPh>
    <phoneticPr fontId="19"/>
  </si>
  <si>
    <t>①</t>
    <phoneticPr fontId="19"/>
  </si>
  <si>
    <t>※タイトル行としてシートの１～８行を設定していますので、そのまま印刷してください。</t>
    <rPh sb="5" eb="6">
      <t>ギョウ</t>
    </rPh>
    <rPh sb="16" eb="17">
      <t>ギョウ</t>
    </rPh>
    <rPh sb="18" eb="20">
      <t>セッテイ</t>
    </rPh>
    <rPh sb="32" eb="34">
      <t>インサツ</t>
    </rPh>
    <phoneticPr fontId="19"/>
  </si>
  <si>
    <t>※印刷が複数ペ－ジになる場合、右上にNo.1、No.2・・・と自動的に印刷されます。</t>
    <rPh sb="1" eb="3">
      <t>インサツ</t>
    </rPh>
    <rPh sb="4" eb="6">
      <t>フクスウ</t>
    </rPh>
    <rPh sb="12" eb="14">
      <t>バアイ</t>
    </rPh>
    <rPh sb="15" eb="17">
      <t>ミギウエ</t>
    </rPh>
    <rPh sb="31" eb="34">
      <t>ジドウテキ</t>
    </rPh>
    <rPh sb="35" eb="37">
      <t>インサツ</t>
    </rPh>
    <phoneticPr fontId="19"/>
  </si>
  <si>
    <t>②</t>
    <phoneticPr fontId="19"/>
  </si>
  <si>
    <t>③</t>
    <phoneticPr fontId="19"/>
  </si>
  <si>
    <t>④</t>
    <phoneticPr fontId="19"/>
  </si>
  <si>
    <t>種目は、リストから選択してください。</t>
    <rPh sb="0" eb="2">
      <t>シュモク</t>
    </rPh>
    <rPh sb="9" eb="11">
      <t>センタク</t>
    </rPh>
    <phoneticPr fontId="19"/>
  </si>
  <si>
    <t>⑤</t>
    <phoneticPr fontId="19"/>
  </si>
  <si>
    <t>⑥</t>
    <phoneticPr fontId="19"/>
  </si>
  <si>
    <t>4×400m</t>
    <phoneticPr fontId="19"/>
  </si>
  <si>
    <t>種目３</t>
    <rPh sb="0" eb="2">
      <t>シュモク</t>
    </rPh>
    <phoneticPr fontId="19"/>
  </si>
  <si>
    <t>4×100m</t>
    <phoneticPr fontId="19"/>
  </si>
  <si>
    <t>ナンバーは、本年度のナンバーカードを記入してください。</t>
    <rPh sb="6" eb="9">
      <t>ホンネンド</t>
    </rPh>
    <rPh sb="18" eb="20">
      <t>キニュウ</t>
    </rPh>
    <phoneticPr fontId="19"/>
  </si>
  <si>
    <t>競技者NO</t>
    <rPh sb="0" eb="3">
      <t>キョウギシャ</t>
    </rPh>
    <phoneticPr fontId="19"/>
  </si>
  <si>
    <t>所属コード1</t>
    <rPh sb="0" eb="2">
      <t>ショゾク</t>
    </rPh>
    <phoneticPr fontId="19"/>
  </si>
  <si>
    <t>所属コード2</t>
    <rPh sb="0" eb="2">
      <t>ショゾク</t>
    </rPh>
    <phoneticPr fontId="19"/>
  </si>
  <si>
    <t>ナンバー</t>
    <phoneticPr fontId="19"/>
  </si>
  <si>
    <t>競技者名略称</t>
    <rPh sb="0" eb="3">
      <t>キョウギシャ</t>
    </rPh>
    <rPh sb="3" eb="4">
      <t>メイ</t>
    </rPh>
    <rPh sb="4" eb="6">
      <t>リャクショウ</t>
    </rPh>
    <phoneticPr fontId="19"/>
  </si>
  <si>
    <t>生年</t>
    <rPh sb="0" eb="2">
      <t>セイネン</t>
    </rPh>
    <phoneticPr fontId="19"/>
  </si>
  <si>
    <t>月日</t>
    <rPh sb="0" eb="2">
      <t>ガッピ</t>
    </rPh>
    <phoneticPr fontId="19"/>
  </si>
  <si>
    <t>個人所属地名</t>
    <rPh sb="0" eb="2">
      <t>コジン</t>
    </rPh>
    <rPh sb="2" eb="4">
      <t>ショゾク</t>
    </rPh>
    <rPh sb="4" eb="6">
      <t>チメイ</t>
    </rPh>
    <phoneticPr fontId="19"/>
  </si>
  <si>
    <t>陸連コード</t>
    <rPh sb="0" eb="2">
      <t>リクレン</t>
    </rPh>
    <phoneticPr fontId="19"/>
  </si>
  <si>
    <t>参加競技-オープン参加FLG1</t>
    <rPh sb="0" eb="2">
      <t>サンカ</t>
    </rPh>
    <rPh sb="2" eb="4">
      <t>キョウギ</t>
    </rPh>
    <rPh sb="9" eb="11">
      <t>サンカ</t>
    </rPh>
    <phoneticPr fontId="19"/>
  </si>
  <si>
    <t>参加競技-記録FLG1</t>
    <rPh sb="0" eb="2">
      <t>サンカ</t>
    </rPh>
    <rPh sb="2" eb="4">
      <t>キョウギ</t>
    </rPh>
    <rPh sb="5" eb="7">
      <t>キロク</t>
    </rPh>
    <phoneticPr fontId="19"/>
  </si>
  <si>
    <t>参加競技-オープン参加FLG2</t>
    <rPh sb="0" eb="2">
      <t>サンカ</t>
    </rPh>
    <rPh sb="2" eb="4">
      <t>キョウギ</t>
    </rPh>
    <rPh sb="9" eb="11">
      <t>サンカ</t>
    </rPh>
    <phoneticPr fontId="19"/>
  </si>
  <si>
    <t>参加競技-記録FLG2</t>
    <rPh sb="0" eb="2">
      <t>サンカ</t>
    </rPh>
    <rPh sb="2" eb="4">
      <t>キョウギ</t>
    </rPh>
    <rPh sb="5" eb="7">
      <t>キロク</t>
    </rPh>
    <phoneticPr fontId="19"/>
  </si>
  <si>
    <t>参加競技-オープン参加FLG3</t>
    <rPh sb="0" eb="2">
      <t>サンカ</t>
    </rPh>
    <rPh sb="2" eb="4">
      <t>キョウギ</t>
    </rPh>
    <rPh sb="9" eb="11">
      <t>サンカ</t>
    </rPh>
    <phoneticPr fontId="19"/>
  </si>
  <si>
    <t>参加競技-記録FLG3</t>
    <rPh sb="0" eb="2">
      <t>サンカ</t>
    </rPh>
    <rPh sb="2" eb="4">
      <t>キョウギ</t>
    </rPh>
    <rPh sb="5" eb="7">
      <t>キロク</t>
    </rPh>
    <phoneticPr fontId="19"/>
  </si>
  <si>
    <t>参加競技-オープン参加FLG4</t>
    <rPh sb="0" eb="2">
      <t>サンカ</t>
    </rPh>
    <rPh sb="2" eb="4">
      <t>キョウギ</t>
    </rPh>
    <rPh sb="9" eb="11">
      <t>サンカ</t>
    </rPh>
    <phoneticPr fontId="19"/>
  </si>
  <si>
    <t>参加競技-記録FLG4</t>
    <rPh sb="0" eb="2">
      <t>サンカ</t>
    </rPh>
    <rPh sb="2" eb="4">
      <t>キョウギ</t>
    </rPh>
    <rPh sb="5" eb="7">
      <t>キロク</t>
    </rPh>
    <phoneticPr fontId="19"/>
  </si>
  <si>
    <t>参加競技-オープン参加FLG5</t>
    <rPh sb="0" eb="2">
      <t>サンカ</t>
    </rPh>
    <rPh sb="2" eb="4">
      <t>キョウギ</t>
    </rPh>
    <rPh sb="9" eb="11">
      <t>サンカ</t>
    </rPh>
    <phoneticPr fontId="19"/>
  </si>
  <si>
    <t>参加競技-記録FLG5</t>
    <rPh sb="0" eb="2">
      <t>サンカ</t>
    </rPh>
    <rPh sb="2" eb="4">
      <t>キョウギ</t>
    </rPh>
    <rPh sb="5" eb="7">
      <t>キロク</t>
    </rPh>
    <phoneticPr fontId="19"/>
  </si>
  <si>
    <t>※非表示なっている列が複数あります。列の挿入や削除、再表示などの操作は絶対にしないでください。</t>
    <rPh sb="1" eb="4">
      <t>ヒヒョウジ</t>
    </rPh>
    <rPh sb="9" eb="10">
      <t>レツ</t>
    </rPh>
    <rPh sb="11" eb="13">
      <t>フクスウ</t>
    </rPh>
    <rPh sb="18" eb="19">
      <t>レツ</t>
    </rPh>
    <rPh sb="20" eb="22">
      <t>ソウニュウ</t>
    </rPh>
    <rPh sb="23" eb="25">
      <t>サクジョ</t>
    </rPh>
    <rPh sb="26" eb="29">
      <t>サイヒョウジ</t>
    </rPh>
    <rPh sb="32" eb="34">
      <t>ソウサ</t>
    </rPh>
    <rPh sb="35" eb="37">
      <t>ゼッタイ</t>
    </rPh>
    <phoneticPr fontId="19"/>
  </si>
  <si>
    <t>男子コード</t>
    <rPh sb="0" eb="2">
      <t>ダンシ</t>
    </rPh>
    <phoneticPr fontId="19"/>
  </si>
  <si>
    <t>女子コード</t>
    <rPh sb="0" eb="2">
      <t>ジョシ</t>
    </rPh>
    <phoneticPr fontId="19"/>
  </si>
  <si>
    <t>「男子」「女子」のシートそれぞれのシートに入力してください。</t>
    <rPh sb="1" eb="3">
      <t>ダンシ</t>
    </rPh>
    <rPh sb="5" eb="7">
      <t>ジョシ</t>
    </rPh>
    <rPh sb="21" eb="23">
      <t>ニュウリョク</t>
    </rPh>
    <phoneticPr fontId="19"/>
  </si>
  <si>
    <t>項目ごとに入力方法についてのコメントが吹き出しで出ます（▲にマウスをあわせてみて下さい）。</t>
    <rPh sb="0" eb="2">
      <t>コウモク</t>
    </rPh>
    <rPh sb="5" eb="7">
      <t>ニュウリョク</t>
    </rPh>
    <rPh sb="7" eb="9">
      <t>ホウホウ</t>
    </rPh>
    <rPh sb="19" eb="20">
      <t>フ</t>
    </rPh>
    <rPh sb="21" eb="22">
      <t>ダ</t>
    </rPh>
    <rPh sb="24" eb="25">
      <t>デ</t>
    </rPh>
    <phoneticPr fontId="19"/>
  </si>
  <si>
    <t>女</t>
    <phoneticPr fontId="19"/>
  </si>
  <si>
    <t>出場選手のみを入力して下さい（部員名簿などから全員を貼り付けないで下さい）。</t>
    <rPh sb="0" eb="2">
      <t>シュツジョウ</t>
    </rPh>
    <rPh sb="2" eb="4">
      <t>センシュ</t>
    </rPh>
    <rPh sb="7" eb="9">
      <t>ニュウリョク</t>
    </rPh>
    <rPh sb="11" eb="12">
      <t>クダ</t>
    </rPh>
    <rPh sb="15" eb="17">
      <t>ブイン</t>
    </rPh>
    <rPh sb="17" eb="19">
      <t>メイボ</t>
    </rPh>
    <rPh sb="23" eb="25">
      <t>ゼンイン</t>
    </rPh>
    <rPh sb="26" eb="27">
      <t>ハ</t>
    </rPh>
    <rPh sb="28" eb="29">
      <t>ツ</t>
    </rPh>
    <rPh sb="33" eb="34">
      <t>クダ</t>
    </rPh>
    <phoneticPr fontId="19"/>
  </si>
  <si>
    <t>下記①～⑥を熟読の上、入力して下さい。</t>
    <rPh sb="0" eb="2">
      <t>カキ</t>
    </rPh>
    <rPh sb="6" eb="8">
      <t>ジュクドク</t>
    </rPh>
    <rPh sb="9" eb="10">
      <t>ウエ</t>
    </rPh>
    <rPh sb="11" eb="13">
      <t>ニュウリョク</t>
    </rPh>
    <rPh sb="15" eb="16">
      <t>クダ</t>
    </rPh>
    <phoneticPr fontId="19"/>
  </si>
  <si>
    <t>ﾌﾘｶﾞﾅ</t>
    <phoneticPr fontId="19"/>
  </si>
  <si>
    <t>女子200m</t>
    <rPh sb="0" eb="2">
      <t>ジョシ</t>
    </rPh>
    <phoneticPr fontId="19"/>
  </si>
  <si>
    <t>女子1500m</t>
  </si>
  <si>
    <t>女子100mH(0.762m)</t>
    <rPh sb="0" eb="2">
      <t>ジョシ</t>
    </rPh>
    <phoneticPr fontId="19"/>
  </si>
  <si>
    <t>女子走高跳</t>
    <rPh sb="0" eb="2">
      <t>ジョシ</t>
    </rPh>
    <rPh sb="2" eb="3">
      <t>ハシ</t>
    </rPh>
    <rPh sb="3" eb="5">
      <t>タカト</t>
    </rPh>
    <phoneticPr fontId="19"/>
  </si>
  <si>
    <t>女子走幅跳</t>
    <rPh sb="0" eb="2">
      <t>ジョシ</t>
    </rPh>
    <rPh sb="2" eb="3">
      <t>ハシ</t>
    </rPh>
    <rPh sb="3" eb="5">
      <t>ハバト</t>
    </rPh>
    <phoneticPr fontId="19"/>
  </si>
  <si>
    <t>女子砲丸投(2.721kg)</t>
    <rPh sb="0" eb="2">
      <t>ジョシ</t>
    </rPh>
    <rPh sb="2" eb="5">
      <t>ホウガンナ</t>
    </rPh>
    <phoneticPr fontId="19"/>
  </si>
  <si>
    <t>男子200m</t>
    <rPh sb="0" eb="2">
      <t>ダンシ</t>
    </rPh>
    <phoneticPr fontId="19"/>
  </si>
  <si>
    <t>男子400m</t>
    <rPh sb="0" eb="2">
      <t>ダンシ</t>
    </rPh>
    <phoneticPr fontId="19"/>
  </si>
  <si>
    <t>男子800m</t>
    <rPh sb="0" eb="2">
      <t>ダンシ</t>
    </rPh>
    <phoneticPr fontId="19"/>
  </si>
  <si>
    <t>男子3000m</t>
    <rPh sb="0" eb="2">
      <t>ダンシ</t>
    </rPh>
    <phoneticPr fontId="19"/>
  </si>
  <si>
    <t>男子110mH(0.914m)</t>
    <rPh sb="0" eb="2">
      <t>ダンシ</t>
    </rPh>
    <phoneticPr fontId="19"/>
  </si>
  <si>
    <t>男子走高跳</t>
    <rPh sb="0" eb="2">
      <t>ダンシ</t>
    </rPh>
    <rPh sb="2" eb="3">
      <t>ハシ</t>
    </rPh>
    <rPh sb="3" eb="5">
      <t>タカト</t>
    </rPh>
    <phoneticPr fontId="19"/>
  </si>
  <si>
    <t>男子走幅跳</t>
    <rPh sb="0" eb="2">
      <t>ダンシ</t>
    </rPh>
    <rPh sb="2" eb="3">
      <t>ハシ</t>
    </rPh>
    <rPh sb="3" eb="5">
      <t>ハバト</t>
    </rPh>
    <phoneticPr fontId="19"/>
  </si>
  <si>
    <t>男子砲丸投(5.000kg)</t>
    <rPh sb="0" eb="2">
      <t>ダンシ</t>
    </rPh>
    <rPh sb="2" eb="5">
      <t>ホウガンナ</t>
    </rPh>
    <phoneticPr fontId="19"/>
  </si>
  <si>
    <t>ﾌﾘｶﾞﾅ</t>
    <phoneticPr fontId="19"/>
  </si>
  <si>
    <t>※６０人まで入力できます。不足の場合は、行を挿入してください。</t>
    <rPh sb="3" eb="4">
      <t>ニン</t>
    </rPh>
    <rPh sb="6" eb="8">
      <t>ニュウリョク</t>
    </rPh>
    <rPh sb="13" eb="15">
      <t>フソク</t>
    </rPh>
    <rPh sb="16" eb="18">
      <t>バアイ</t>
    </rPh>
    <rPh sb="20" eb="21">
      <t>ギョウ</t>
    </rPh>
    <rPh sb="22" eb="24">
      <t>ソウニュウ</t>
    </rPh>
    <phoneticPr fontId="19"/>
  </si>
  <si>
    <t>ファイル名の最後に校名を入力して保存してください。そのファイルをメールに添付して送ってください。</t>
    <rPh sb="3" eb="4">
      <t>メイ</t>
    </rPh>
    <rPh sb="5" eb="7">
      <t>サイゴ</t>
    </rPh>
    <rPh sb="8" eb="10">
      <t>コウメイ</t>
    </rPh>
    <rPh sb="11" eb="13">
      <t>ニュウリョク</t>
    </rPh>
    <rPh sb="15" eb="17">
      <t>ホゾン</t>
    </rPh>
    <rPh sb="35" eb="37">
      <t>テンプ</t>
    </rPh>
    <rPh sb="39" eb="40">
      <t>オク</t>
    </rPh>
    <phoneticPr fontId="19"/>
  </si>
  <si>
    <t>＜重要＞
昨年度のファイルのデータを加筆修正して提出した場合、データがずれる場合があり、生徒の登録がうまく反映されない可能性があります。必ず今年度の様式に従って提出してください。</t>
    <rPh sb="1" eb="3">
      <t>ジュウヨウ</t>
    </rPh>
    <rPh sb="5" eb="8">
      <t>サクネンド</t>
    </rPh>
    <rPh sb="18" eb="20">
      <t>カヒツ</t>
    </rPh>
    <rPh sb="20" eb="22">
      <t>シュウセイ</t>
    </rPh>
    <rPh sb="24" eb="26">
      <t>テイシュツ</t>
    </rPh>
    <rPh sb="28" eb="30">
      <t>バアイ</t>
    </rPh>
    <rPh sb="38" eb="40">
      <t>バアイ</t>
    </rPh>
    <rPh sb="44" eb="46">
      <t>セイト</t>
    </rPh>
    <rPh sb="47" eb="49">
      <t>トウロク</t>
    </rPh>
    <rPh sb="53" eb="55">
      <t>ハンエイ</t>
    </rPh>
    <rPh sb="59" eb="62">
      <t>カノウセイ</t>
    </rPh>
    <rPh sb="68" eb="69">
      <t>カナラ</t>
    </rPh>
    <rPh sb="70" eb="73">
      <t>コンネンド</t>
    </rPh>
    <rPh sb="74" eb="76">
      <t>ヨウシキ</t>
    </rPh>
    <rPh sb="77" eb="78">
      <t>シタガ</t>
    </rPh>
    <rPh sb="80" eb="82">
      <t>テイシュツ</t>
    </rPh>
    <phoneticPr fontId="19"/>
  </si>
  <si>
    <t>男子棒高跳</t>
    <rPh sb="0" eb="2">
      <t>ダンシ</t>
    </rPh>
    <rPh sb="2" eb="5">
      <t>ボウタカト</t>
    </rPh>
    <phoneticPr fontId="19"/>
  </si>
  <si>
    <t>男子1年100m</t>
    <rPh sb="0" eb="2">
      <t>ダンシ</t>
    </rPh>
    <phoneticPr fontId="19"/>
  </si>
  <si>
    <t>女子1年100m</t>
    <rPh sb="0" eb="2">
      <t>ジョシ</t>
    </rPh>
    <phoneticPr fontId="19"/>
  </si>
  <si>
    <t>男子1年1500m</t>
    <rPh sb="0" eb="1">
      <t>ダンシ</t>
    </rPh>
    <phoneticPr fontId="19"/>
  </si>
  <si>
    <t>男子2年100m</t>
    <rPh sb="0" eb="2">
      <t>ダンシ</t>
    </rPh>
    <phoneticPr fontId="19"/>
  </si>
  <si>
    <t>女子2年100m</t>
    <phoneticPr fontId="19"/>
  </si>
  <si>
    <t>男子3年100m</t>
    <rPh sb="0" eb="2">
      <t>ダンシ</t>
    </rPh>
    <phoneticPr fontId="19"/>
  </si>
  <si>
    <t>女子3年100m</t>
    <rPh sb="0" eb="2">
      <t>ジョシ</t>
    </rPh>
    <phoneticPr fontId="19"/>
  </si>
  <si>
    <t>女</t>
  </si>
  <si>
    <t>4×101m</t>
  </si>
  <si>
    <t>4×102m</t>
  </si>
  <si>
    <t>4×103m</t>
  </si>
  <si>
    <t>備考</t>
    <rPh sb="0" eb="2">
      <t>ビコウ</t>
    </rPh>
    <phoneticPr fontId="19"/>
  </si>
  <si>
    <t>種目</t>
    <rPh sb="0" eb="2">
      <t>シュモク</t>
    </rPh>
    <phoneticPr fontId="19"/>
  </si>
  <si>
    <t>人数</t>
    <rPh sb="0" eb="2">
      <t>ニンズウ</t>
    </rPh>
    <phoneticPr fontId="19"/>
  </si>
  <si>
    <t>男子走高跳</t>
    <rPh sb="0" eb="2">
      <t>ダンシ</t>
    </rPh>
    <rPh sb="2" eb="3">
      <t>ハシ</t>
    </rPh>
    <rPh sb="3" eb="5">
      <t>タカトビ</t>
    </rPh>
    <phoneticPr fontId="19"/>
  </si>
  <si>
    <t>男子棒高跳</t>
    <rPh sb="0" eb="2">
      <t>ダンシ</t>
    </rPh>
    <rPh sb="2" eb="3">
      <t>ボウ</t>
    </rPh>
    <rPh sb="3" eb="4">
      <t>タカ</t>
    </rPh>
    <rPh sb="4" eb="5">
      <t>チョウ</t>
    </rPh>
    <phoneticPr fontId="19"/>
  </si>
  <si>
    <t>男子110mH(0.914m)</t>
    <phoneticPr fontId="19"/>
  </si>
  <si>
    <t>女子1年100m</t>
    <phoneticPr fontId="19"/>
  </si>
  <si>
    <t>女子3年100m</t>
    <phoneticPr fontId="19"/>
  </si>
  <si>
    <t>女子200m</t>
    <phoneticPr fontId="19"/>
  </si>
  <si>
    <t>女子走高跳</t>
    <rPh sb="2" eb="3">
      <t>ハシ</t>
    </rPh>
    <rPh sb="3" eb="5">
      <t>タカトビ</t>
    </rPh>
    <phoneticPr fontId="19"/>
  </si>
  <si>
    <t>女子走幅跳</t>
    <rPh sb="2" eb="3">
      <t>ハシ</t>
    </rPh>
    <rPh sb="3" eb="5">
      <t>ハバト</t>
    </rPh>
    <phoneticPr fontId="19"/>
  </si>
  <si>
    <t>女子1500m</t>
    <phoneticPr fontId="19"/>
  </si>
  <si>
    <t>女子100mH(0.762m)</t>
    <phoneticPr fontId="19"/>
  </si>
  <si>
    <t>女子砲丸投(2.721kg)</t>
    <rPh sb="2" eb="4">
      <t>ホウガン</t>
    </rPh>
    <rPh sb="4" eb="5">
      <t>ナ</t>
    </rPh>
    <phoneticPr fontId="19"/>
  </si>
  <si>
    <t>男子砲丸投(5.000kg)</t>
    <rPh sb="0" eb="2">
      <t>ダンシ</t>
    </rPh>
    <rPh sb="2" eb="4">
      <t>ホウガン</t>
    </rPh>
    <rPh sb="4" eb="5">
      <t>ナ</t>
    </rPh>
    <phoneticPr fontId="19"/>
  </si>
  <si>
    <t>男子1500m</t>
    <rPh sb="0" eb="2">
      <t>ダンシ</t>
    </rPh>
    <phoneticPr fontId="19"/>
  </si>
  <si>
    <t>4種競技</t>
    <rPh sb="1" eb="2">
      <t>シュ</t>
    </rPh>
    <rPh sb="2" eb="4">
      <t>キョウギ</t>
    </rPh>
    <phoneticPr fontId="19"/>
  </si>
  <si>
    <t>○</t>
    <phoneticPr fontId="19"/>
  </si>
  <si>
    <t>女子800m</t>
    <phoneticPr fontId="19"/>
  </si>
  <si>
    <t>リレー</t>
    <phoneticPr fontId="19"/>
  </si>
  <si>
    <t>個人</t>
    <rPh sb="0" eb="2">
      <t>コジン</t>
    </rPh>
    <phoneticPr fontId="19"/>
  </si>
  <si>
    <t>合計金額</t>
    <rPh sb="0" eb="2">
      <t>ゴウケイ</t>
    </rPh>
    <rPh sb="2" eb="4">
      <t>キンガク</t>
    </rPh>
    <phoneticPr fontId="19"/>
  </si>
  <si>
    <t>男子4種競技</t>
    <rPh sb="0" eb="2">
      <t>ダンシ</t>
    </rPh>
    <rPh sb="3" eb="4">
      <t>シュ</t>
    </rPh>
    <rPh sb="4" eb="6">
      <t>キョウギ</t>
    </rPh>
    <phoneticPr fontId="19"/>
  </si>
  <si>
    <t>女子4種競技</t>
    <rPh sb="0" eb="2">
      <t>ジョシ</t>
    </rPh>
    <rPh sb="3" eb="4">
      <t>シュ</t>
    </rPh>
    <rPh sb="4" eb="6">
      <t>キョウギ</t>
    </rPh>
    <phoneticPr fontId="19"/>
  </si>
  <si>
    <t>リレーメンバー</t>
    <phoneticPr fontId="19"/>
  </si>
  <si>
    <t>種目数</t>
    <rPh sb="0" eb="2">
      <t>シュモク</t>
    </rPh>
    <rPh sb="2" eb="3">
      <t>スウ</t>
    </rPh>
    <phoneticPr fontId="19"/>
  </si>
  <si>
    <t>通信陸上　選手登録　入力方法について</t>
    <rPh sb="0" eb="2">
      <t>ツウシン</t>
    </rPh>
    <rPh sb="2" eb="4">
      <t>リクジョウ</t>
    </rPh>
    <rPh sb="5" eb="7">
      <t>センシュ</t>
    </rPh>
    <rPh sb="7" eb="9">
      <t>トウロク</t>
    </rPh>
    <rPh sb="10" eb="12">
      <t>ニュウリョク</t>
    </rPh>
    <rPh sb="12" eb="14">
      <t>ホウホウ</t>
    </rPh>
    <phoneticPr fontId="19"/>
  </si>
  <si>
    <t>種目１</t>
    <rPh sb="0" eb="2">
      <t>シュモク</t>
    </rPh>
    <phoneticPr fontId="19"/>
  </si>
  <si>
    <t>女子1年800m(OP)</t>
    <rPh sb="0" eb="2">
      <t>ジョシ</t>
    </rPh>
    <phoneticPr fontId="19"/>
  </si>
  <si>
    <t>個人２種目目</t>
    <rPh sb="0" eb="2">
      <t>コジン</t>
    </rPh>
    <rPh sb="3" eb="6">
      <t>シュモクメ</t>
    </rPh>
    <phoneticPr fontId="19"/>
  </si>
  <si>
    <t>個人2種目目</t>
    <rPh sb="0" eb="2">
      <t>コジン</t>
    </rPh>
    <rPh sb="3" eb="6">
      <t>シュモクメ</t>
    </rPh>
    <phoneticPr fontId="19"/>
  </si>
  <si>
    <t>所属コード</t>
  </si>
  <si>
    <t>所属地コード</t>
  </si>
  <si>
    <t>所属名カナ</t>
  </si>
  <si>
    <t>所属名略称</t>
  </si>
  <si>
    <t>所属名正式名称</t>
  </si>
  <si>
    <t>所属名英字</t>
  </si>
  <si>
    <t>鳥取東中</t>
  </si>
  <si>
    <t>鳥取西中</t>
  </si>
  <si>
    <t>鳥取南中</t>
  </si>
  <si>
    <t>鳥取北中</t>
  </si>
  <si>
    <t>高草中</t>
  </si>
  <si>
    <t>湖東中</t>
  </si>
  <si>
    <t>桜ヶ丘中</t>
  </si>
  <si>
    <t>中ノ郷中</t>
  </si>
  <si>
    <t>国府中</t>
  </si>
  <si>
    <t>福部未来学園</t>
  </si>
  <si>
    <t>河原中</t>
  </si>
  <si>
    <t>気高中</t>
  </si>
  <si>
    <t>青谷中</t>
  </si>
  <si>
    <t>岩美中</t>
  </si>
  <si>
    <t>智頭中</t>
  </si>
  <si>
    <t>八頭中</t>
  </si>
  <si>
    <t>若桜学園中</t>
  </si>
  <si>
    <t>鳥大附属中</t>
  </si>
  <si>
    <t>倉吉東中</t>
  </si>
  <si>
    <t>倉吉西中</t>
  </si>
  <si>
    <t>久米中</t>
  </si>
  <si>
    <t>河北中</t>
  </si>
  <si>
    <t>鴨川中</t>
  </si>
  <si>
    <t>湯梨浜中</t>
  </si>
  <si>
    <t>三朝中</t>
  </si>
  <si>
    <t>北条中</t>
  </si>
  <si>
    <t>大栄中</t>
  </si>
  <si>
    <t>東伯中</t>
  </si>
  <si>
    <t>赤碕中</t>
  </si>
  <si>
    <t>福生中</t>
  </si>
  <si>
    <t>福米中</t>
  </si>
  <si>
    <t>湊山中</t>
  </si>
  <si>
    <t>後藤ヶ丘中</t>
  </si>
  <si>
    <t>美保中</t>
  </si>
  <si>
    <t>弓ヶ浜中</t>
  </si>
  <si>
    <t>尚徳中</t>
  </si>
  <si>
    <t>加茂中</t>
  </si>
  <si>
    <t>箕蚊屋中</t>
  </si>
  <si>
    <t>境港第一中</t>
  </si>
  <si>
    <t>境港第二中</t>
  </si>
  <si>
    <t>境港第三中</t>
  </si>
  <si>
    <t>法勝寺中</t>
  </si>
  <si>
    <t>岸本中</t>
  </si>
  <si>
    <t>溝口中</t>
  </si>
  <si>
    <t>大山中</t>
  </si>
  <si>
    <t>名和中</t>
  </si>
  <si>
    <t>中山中</t>
  </si>
  <si>
    <t>日南中</t>
  </si>
  <si>
    <t>日野中</t>
  </si>
  <si>
    <t>東山中</t>
  </si>
  <si>
    <t>米子北斗中</t>
  </si>
  <si>
    <t>鹿野学園</t>
  </si>
  <si>
    <t>ーーーー東部－－－－</t>
    <rPh sb="4" eb="6">
      <t>トウブ</t>
    </rPh>
    <phoneticPr fontId="19"/>
  </si>
  <si>
    <t>ーーーー中部ーーーー</t>
    <rPh sb="4" eb="6">
      <t>チュウブ</t>
    </rPh>
    <phoneticPr fontId="19"/>
  </si>
  <si>
    <t>ーーーー西部ーーーー</t>
    <rPh sb="4" eb="6">
      <t>セイブ</t>
    </rPh>
    <phoneticPr fontId="19"/>
  </si>
  <si>
    <t>男子110mH(0.914m)</t>
  </si>
  <si>
    <t>男子1年1500m(OP)</t>
    <rPh sb="0" eb="1">
      <t>ダンシ</t>
    </rPh>
    <phoneticPr fontId="19"/>
  </si>
  <si>
    <t>女子棒高跳</t>
    <rPh sb="2" eb="4">
      <t>ボウタカ</t>
    </rPh>
    <rPh sb="4" eb="5">
      <t>チョウ</t>
    </rPh>
    <phoneticPr fontId="19"/>
  </si>
  <si>
    <t>男子円盤投(1.500kg)</t>
    <rPh sb="0" eb="2">
      <t>ダンシ</t>
    </rPh>
    <rPh sb="2" eb="5">
      <t>エンバンナ</t>
    </rPh>
    <phoneticPr fontId="19"/>
  </si>
  <si>
    <t>女子円盤投(1.000kg)</t>
    <rPh sb="0" eb="2">
      <t>ジョシ</t>
    </rPh>
    <rPh sb="2" eb="5">
      <t>エンバンナ</t>
    </rPh>
    <phoneticPr fontId="19"/>
  </si>
  <si>
    <t>男子1年1500m(OP)</t>
    <rPh sb="0" eb="2">
      <t>ダンシ</t>
    </rPh>
    <rPh sb="3" eb="4">
      <t>ネン</t>
    </rPh>
    <phoneticPr fontId="19"/>
  </si>
  <si>
    <t>女子1年800m(OP)</t>
  </si>
  <si>
    <t>女子1年800m(OP)</t>
    <phoneticPr fontId="19"/>
  </si>
  <si>
    <t>女子1年100m</t>
  </si>
  <si>
    <t>女子2年100m</t>
  </si>
  <si>
    <t>女子3年100m</t>
  </si>
  <si>
    <t>女子200m</t>
  </si>
  <si>
    <t>女子800m</t>
  </si>
  <si>
    <t>女子100mH(0.762m)</t>
  </si>
  <si>
    <t>第６９回中学校通信陸上競技鳥取県大会　参加申込書　＜女子＞</t>
    <rPh sb="4" eb="7">
      <t>チュウガッコウ</t>
    </rPh>
    <rPh sb="7" eb="9">
      <t>ツウシン</t>
    </rPh>
    <rPh sb="9" eb="11">
      <t>リクジョウ</t>
    </rPh>
    <rPh sb="11" eb="13">
      <t>キョウギ</t>
    </rPh>
    <rPh sb="13" eb="15">
      <t>トットリ</t>
    </rPh>
    <rPh sb="15" eb="16">
      <t>ケン</t>
    </rPh>
    <rPh sb="16" eb="18">
      <t>タイカイ</t>
    </rPh>
    <rPh sb="26" eb="28">
      <t>ジョシ</t>
    </rPh>
    <phoneticPr fontId="19"/>
  </si>
  <si>
    <t>第６９回中学校通信陸上競技鳥取県大会　参加申込書　＜男子＞</t>
    <rPh sb="4" eb="7">
      <t>チュウガッコウ</t>
    </rPh>
    <rPh sb="7" eb="9">
      <t>ツウシン</t>
    </rPh>
    <rPh sb="9" eb="11">
      <t>リクジョウ</t>
    </rPh>
    <rPh sb="11" eb="13">
      <t>キョウギ</t>
    </rPh>
    <rPh sb="13" eb="15">
      <t>トットリ</t>
    </rPh>
    <rPh sb="15" eb="16">
      <t>ケン</t>
    </rPh>
    <rPh sb="16" eb="18">
      <t>タイカイ</t>
    </rPh>
    <rPh sb="26" eb="28">
      <t>ダンシ</t>
    </rPh>
    <phoneticPr fontId="19"/>
  </si>
  <si>
    <t>1種目目</t>
    <rPh sb="1" eb="3">
      <t>シュモク</t>
    </rPh>
    <rPh sb="3" eb="4">
      <t>メ</t>
    </rPh>
    <phoneticPr fontId="19"/>
  </si>
  <si>
    <t>2種目目</t>
    <rPh sb="1" eb="3">
      <t>シュモク</t>
    </rPh>
    <rPh sb="3" eb="4">
      <t>メ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</si>
</sst>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4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ゴシック"/>
      <family val="3"/>
      <charset val="128"/>
    </font>
    <font>
      <sz val="28"/>
      <name val="ＭＳ 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0"/>
      <color theme="10"/>
      <name val="ＭＳ ゴシック"/>
      <family val="3"/>
      <charset val="128"/>
    </font>
    <font>
      <u/>
      <sz val="10"/>
      <color theme="11"/>
      <name val="ＭＳ ゴシック"/>
      <family val="3"/>
      <charset val="128"/>
    </font>
    <font>
      <b/>
      <u/>
      <sz val="18"/>
      <color rgb="FF0000FF"/>
      <name val="ＭＳ ゴシック"/>
      <family val="3"/>
      <charset val="128"/>
    </font>
    <font>
      <b/>
      <sz val="22"/>
      <color rgb="FFFF6600"/>
      <name val="ＭＳ ゴシック"/>
      <family val="3"/>
      <charset val="128"/>
    </font>
    <font>
      <b/>
      <sz val="22"/>
      <color rgb="FFC00000"/>
      <name val="ＭＳ ゴシック"/>
      <family val="3"/>
      <charset val="128"/>
    </font>
    <font>
      <b/>
      <sz val="26"/>
      <color rgb="FFC0000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22"/>
      <color rgb="FF00206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indexed="10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b/>
      <sz val="12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24" borderId="0" xfId="0" applyFont="1" applyFill="1" applyAlignment="1">
      <alignment vertical="center"/>
    </xf>
    <xf numFmtId="0" fontId="23" fillId="24" borderId="0" xfId="0" quotePrefix="1" applyFont="1" applyFill="1" applyAlignment="1">
      <alignment horizontal="left" vertical="center"/>
    </xf>
    <xf numFmtId="0" fontId="23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left" vertical="center"/>
    </xf>
    <xf numFmtId="2" fontId="23" fillId="24" borderId="0" xfId="0" applyNumberFormat="1" applyFont="1" applyFill="1" applyAlignment="1">
      <alignment horizontal="left" vertical="center"/>
    </xf>
    <xf numFmtId="0" fontId="0" fillId="0" borderId="0" xfId="0" applyAlignment="1">
      <alignment horizontal="distributed" justifyLastLine="1"/>
    </xf>
    <xf numFmtId="0" fontId="1" fillId="0" borderId="0" xfId="0" applyFont="1" applyAlignment="1">
      <alignment horizontal="distributed" justifyLastLine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1" xfId="0" quotePrefix="1" applyBorder="1" applyAlignment="1">
      <alignment horizontal="left" vertical="center" shrinkToFit="1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>
      <alignment vertical="center" shrinkToFit="1"/>
    </xf>
    <xf numFmtId="0" fontId="0" fillId="0" borderId="11" xfId="0" quotePrefix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quotePrefix="1" applyBorder="1" applyAlignment="1">
      <alignment horizontal="center" vertical="center" shrinkToFit="1"/>
    </xf>
    <xf numFmtId="0" fontId="0" fillId="0" borderId="11" xfId="0" applyBorder="1" applyAlignment="1">
      <alignment horizontal="right" vertical="center" shrinkToFit="1"/>
    </xf>
    <xf numFmtId="0" fontId="0" fillId="25" borderId="11" xfId="0" applyFill="1" applyBorder="1" applyAlignment="1">
      <alignment horizontal="center" vertical="center"/>
    </xf>
    <xf numFmtId="0" fontId="29" fillId="24" borderId="0" xfId="0" applyFont="1" applyFill="1" applyAlignment="1">
      <alignment vertical="center"/>
    </xf>
    <xf numFmtId="0" fontId="30" fillId="24" borderId="0" xfId="0" applyFont="1" applyFill="1" applyAlignment="1">
      <alignment vertical="center"/>
    </xf>
    <xf numFmtId="0" fontId="0" fillId="26" borderId="11" xfId="0" applyFill="1" applyBorder="1" applyAlignment="1">
      <alignment horizontal="center" vertical="center"/>
    </xf>
    <xf numFmtId="0" fontId="0" fillId="26" borderId="11" xfId="0" quotePrefix="1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1" xfId="0" quotePrefix="1" applyFill="1" applyBorder="1" applyAlignment="1">
      <alignment horizontal="center" vertical="center"/>
    </xf>
    <xf numFmtId="0" fontId="31" fillId="24" borderId="0" xfId="0" applyFont="1" applyFill="1" applyAlignment="1">
      <alignment vertical="center"/>
    </xf>
    <xf numFmtId="0" fontId="31" fillId="24" borderId="0" xfId="0" quotePrefix="1" applyFont="1" applyFill="1" applyAlignment="1">
      <alignment horizontal="left" vertical="center"/>
    </xf>
    <xf numFmtId="0" fontId="31" fillId="24" borderId="0" xfId="0" applyFont="1" applyFill="1" applyAlignment="1">
      <alignment horizontal="left" vertical="center"/>
    </xf>
    <xf numFmtId="0" fontId="32" fillId="24" borderId="0" xfId="0" quotePrefix="1" applyFont="1" applyFill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176" fontId="0" fillId="0" borderId="11" xfId="0" applyNumberFormat="1" applyBorder="1" applyAlignment="1">
      <alignment vertical="center" shrinkToFit="1"/>
    </xf>
    <xf numFmtId="0" fontId="35" fillId="0" borderId="24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24" fillId="25" borderId="0" xfId="0" applyFont="1" applyFill="1" applyAlignment="1">
      <alignment horizontal="center" vertical="center"/>
    </xf>
    <xf numFmtId="0" fontId="34" fillId="25" borderId="13" xfId="0" applyFont="1" applyFill="1" applyBorder="1" applyAlignment="1">
      <alignment horizontal="left" vertical="center" wrapText="1"/>
    </xf>
    <xf numFmtId="0" fontId="33" fillId="25" borderId="14" xfId="0" applyFont="1" applyFill="1" applyBorder="1" applyAlignment="1">
      <alignment horizontal="left" vertical="center"/>
    </xf>
    <xf numFmtId="0" fontId="33" fillId="25" borderId="15" xfId="0" applyFont="1" applyFill="1" applyBorder="1" applyAlignment="1">
      <alignment horizontal="left" vertical="center"/>
    </xf>
    <xf numFmtId="0" fontId="33" fillId="25" borderId="16" xfId="0" applyFont="1" applyFill="1" applyBorder="1" applyAlignment="1">
      <alignment horizontal="left" vertical="center"/>
    </xf>
    <xf numFmtId="0" fontId="33" fillId="25" borderId="0" xfId="0" applyFont="1" applyFill="1" applyAlignment="1">
      <alignment horizontal="left" vertical="center"/>
    </xf>
    <xf numFmtId="0" fontId="33" fillId="25" borderId="17" xfId="0" applyFont="1" applyFill="1" applyBorder="1" applyAlignment="1">
      <alignment horizontal="left" vertical="center"/>
    </xf>
    <xf numFmtId="0" fontId="33" fillId="25" borderId="18" xfId="0" applyFont="1" applyFill="1" applyBorder="1" applyAlignment="1">
      <alignment horizontal="left" vertical="center"/>
    </xf>
    <xf numFmtId="0" fontId="33" fillId="25" borderId="19" xfId="0" applyFont="1" applyFill="1" applyBorder="1" applyAlignment="1">
      <alignment horizontal="left" vertical="center"/>
    </xf>
    <xf numFmtId="0" fontId="33" fillId="25" borderId="20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quotePrefix="1" applyFont="1" applyAlignment="1">
      <alignment horizontal="center" vertical="center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left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良い" xfId="41" builtinId="26" customBuiltin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521335</xdr:colOff>
      <xdr:row>0</xdr:row>
      <xdr:rowOff>183515</xdr:rowOff>
    </xdr:from>
    <xdr:to>
      <xdr:col>45</xdr:col>
      <xdr:colOff>268605</xdr:colOff>
      <xdr:row>6</xdr:row>
      <xdr:rowOff>19050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123035" y="183515"/>
          <a:ext cx="4395470" cy="1378585"/>
        </a:xfrm>
        <a:prstGeom prst="borderCallout1">
          <a:avLst>
            <a:gd name="adj1" fmla="val 18815"/>
            <a:gd name="adj2" fmla="val 209"/>
            <a:gd name="adj3" fmla="val 112686"/>
            <a:gd name="adj4" fmla="val -3086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参加標準記録を突破した４人目以降の選手のみ記録（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公認に限る）</a:t>
          </a:r>
          <a:r>
            <a:rPr kumimoji="1" lang="ja-JP" altLang="en-US" sz="1400">
              <a:solidFill>
                <a:schemeClr val="tx1"/>
              </a:solidFill>
            </a:rPr>
            <a:t>を出した大会を明記すること。但し１、２、３人目も記録突破が条件となる。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（例）　鳥取市選手権　予選</a:t>
          </a:r>
          <a:r>
            <a:rPr kumimoji="1" lang="en-US" altLang="ja-JP" sz="1400">
              <a:solidFill>
                <a:schemeClr val="tx1"/>
              </a:solidFill>
            </a:rPr>
            <a:t>5</a:t>
          </a:r>
          <a:r>
            <a:rPr kumimoji="1" lang="ja-JP" altLang="en-US" sz="1400">
              <a:solidFill>
                <a:schemeClr val="tx1"/>
              </a:solidFill>
            </a:rPr>
            <a:t>組　</a:t>
          </a:r>
          <a:r>
            <a:rPr kumimoji="1" lang="en-US" altLang="ja-JP" sz="1400">
              <a:solidFill>
                <a:schemeClr val="tx1"/>
              </a:solidFill>
            </a:rPr>
            <a:t>2</a:t>
          </a:r>
          <a:r>
            <a:rPr kumimoji="1" lang="ja-JP" altLang="en-US" sz="1400">
              <a:solidFill>
                <a:schemeClr val="tx1"/>
              </a:solidFill>
            </a:rPr>
            <a:t>着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　　　　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確認しやすいようにお願いします。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endParaRPr kumimoji="1" lang="ja-JP" altLang="en-US" sz="1400">
            <a:solidFill>
              <a:schemeClr val="tx1"/>
            </a:solidFill>
          </a:endParaRPr>
        </a:p>
      </xdr:txBody>
    </xdr:sp>
    <xdr:clientData/>
  </xdr:twoCellAnchor>
  <xdr:twoCellAnchor>
    <xdr:from>
      <xdr:col>42</xdr:col>
      <xdr:colOff>337820</xdr:colOff>
      <xdr:row>17</xdr:row>
      <xdr:rowOff>38100</xdr:rowOff>
    </xdr:from>
    <xdr:to>
      <xdr:col>47</xdr:col>
      <xdr:colOff>789940</xdr:colOff>
      <xdr:row>18</xdr:row>
      <xdr:rowOff>129540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035020" y="5041900"/>
          <a:ext cx="4236720" cy="421640"/>
        </a:xfrm>
        <a:prstGeom prst="borderCallout1">
          <a:avLst>
            <a:gd name="adj1" fmla="val -6493"/>
            <a:gd name="adj2" fmla="val 48383"/>
            <a:gd name="adj3" fmla="val -202872"/>
            <a:gd name="adj4" fmla="val -8952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自動入力なので、申し込み責任者は入力しないこと。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T33"/>
  <sheetViews>
    <sheetView topLeftCell="A4" zoomScale="50" zoomScaleNormal="50" zoomScalePageLayoutView="50" workbookViewId="0">
      <selection activeCell="K22" sqref="K22"/>
    </sheetView>
  </sheetViews>
  <sheetFormatPr defaultColWidth="8.85546875" defaultRowHeight="21"/>
  <cols>
    <col min="1" max="2" width="8.85546875" style="6"/>
    <col min="3" max="3" width="20.28515625" style="6" bestFit="1" customWidth="1"/>
    <col min="4" max="4" width="7.7109375" style="6" customWidth="1"/>
    <col min="5" max="8" width="8.85546875" style="6"/>
    <col min="9" max="10" width="10.42578125" style="6" bestFit="1" customWidth="1"/>
    <col min="11" max="16384" width="8.85546875" style="6"/>
  </cols>
  <sheetData>
    <row r="1" spans="1:20" ht="21" customHeight="1">
      <c r="A1" s="56" t="s">
        <v>119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ht="21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4" spans="1:20" ht="30.75">
      <c r="A4" s="38" t="s">
        <v>61</v>
      </c>
    </row>
    <row r="6" spans="1:20" s="30" customFormat="1" ht="25.5">
      <c r="A6" s="35" t="s">
        <v>22</v>
      </c>
      <c r="B6" s="37" t="s">
        <v>57</v>
      </c>
    </row>
    <row r="7" spans="1:20">
      <c r="B7" s="7" t="s">
        <v>78</v>
      </c>
    </row>
    <row r="8" spans="1:20">
      <c r="B8" s="7" t="s">
        <v>23</v>
      </c>
    </row>
    <row r="9" spans="1:20">
      <c r="B9" s="6" t="s">
        <v>24</v>
      </c>
    </row>
    <row r="10" spans="1:20">
      <c r="B10" s="29" t="s">
        <v>54</v>
      </c>
    </row>
    <row r="12" spans="1:20" s="30" customFormat="1" ht="25.5">
      <c r="A12" s="36" t="s">
        <v>25</v>
      </c>
      <c r="B12" s="36" t="s">
        <v>34</v>
      </c>
    </row>
    <row r="14" spans="1:20" s="30" customFormat="1" ht="25.5">
      <c r="A14" s="35" t="s">
        <v>26</v>
      </c>
      <c r="B14" s="37" t="s">
        <v>58</v>
      </c>
    </row>
    <row r="15" spans="1:20">
      <c r="B15" s="7" t="s">
        <v>13</v>
      </c>
    </row>
    <row r="16" spans="1:20">
      <c r="C16" s="6" t="s">
        <v>9</v>
      </c>
      <c r="D16" s="8" t="s">
        <v>12</v>
      </c>
      <c r="E16" s="7" t="s">
        <v>14</v>
      </c>
      <c r="H16" s="6" t="s">
        <v>11</v>
      </c>
      <c r="I16" s="10">
        <v>11.23</v>
      </c>
    </row>
    <row r="17" spans="1:18">
      <c r="A17" s="7"/>
      <c r="D17" s="8"/>
      <c r="E17" s="9" t="s">
        <v>15</v>
      </c>
      <c r="H17" s="6" t="s">
        <v>11</v>
      </c>
      <c r="I17" s="10" t="s">
        <v>16</v>
      </c>
    </row>
    <row r="18" spans="1:18">
      <c r="D18" s="8"/>
      <c r="E18" s="9" t="s">
        <v>17</v>
      </c>
      <c r="H18" s="6" t="s">
        <v>11</v>
      </c>
      <c r="I18" s="10" t="s">
        <v>18</v>
      </c>
    </row>
    <row r="19" spans="1:18">
      <c r="C19" s="6" t="s">
        <v>10</v>
      </c>
      <c r="D19" s="8" t="s">
        <v>12</v>
      </c>
      <c r="E19" s="9" t="s">
        <v>19</v>
      </c>
      <c r="H19" s="6" t="s">
        <v>11</v>
      </c>
      <c r="I19" s="6" t="s">
        <v>19</v>
      </c>
    </row>
    <row r="20" spans="1:18">
      <c r="D20" s="8"/>
      <c r="E20" s="9" t="s">
        <v>20</v>
      </c>
      <c r="H20" s="6" t="s">
        <v>11</v>
      </c>
      <c r="I20" s="6" t="s">
        <v>20</v>
      </c>
    </row>
    <row r="21" spans="1:18">
      <c r="D21" s="8"/>
      <c r="E21" s="9"/>
    </row>
    <row r="22" spans="1:18" s="30" customFormat="1" ht="25.5">
      <c r="A22" s="35" t="s">
        <v>27</v>
      </c>
      <c r="B22" s="35" t="s">
        <v>28</v>
      </c>
    </row>
    <row r="24" spans="1:18" s="30" customFormat="1" ht="25.5">
      <c r="A24" s="35" t="s">
        <v>29</v>
      </c>
      <c r="B24" s="36" t="s">
        <v>60</v>
      </c>
    </row>
    <row r="26" spans="1:18" s="30" customFormat="1" ht="25.5">
      <c r="A26" s="35" t="s">
        <v>30</v>
      </c>
      <c r="B26" s="36" t="s">
        <v>79</v>
      </c>
    </row>
    <row r="27" spans="1:18" ht="21.75" thickBot="1">
      <c r="C27" s="7"/>
    </row>
    <row r="28" spans="1:18">
      <c r="B28" s="57" t="s">
        <v>80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9"/>
    </row>
    <row r="29" spans="1:18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2"/>
    </row>
    <row r="30" spans="1:18">
      <c r="B30" s="60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2"/>
    </row>
    <row r="31" spans="1:18">
      <c r="B31" s="60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2"/>
    </row>
    <row r="32" spans="1:18">
      <c r="B32" s="60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2"/>
    </row>
    <row r="33" spans="2:18" ht="21.75" thickBot="1"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5"/>
    </row>
  </sheetData>
  <mergeCells count="2">
    <mergeCell ref="A1:T2"/>
    <mergeCell ref="B28:R33"/>
  </mergeCells>
  <phoneticPr fontId="19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W71"/>
  <sheetViews>
    <sheetView view="pageBreakPreview" topLeftCell="E1" zoomScaleNormal="75" zoomScaleSheetLayoutView="80" zoomScalePageLayoutView="75" workbookViewId="0">
      <selection activeCell="P9" sqref="P9"/>
    </sheetView>
  </sheetViews>
  <sheetFormatPr defaultColWidth="8.85546875" defaultRowHeight="26.1" customHeight="1"/>
  <cols>
    <col min="1" max="1" width="8" hidden="1" customWidth="1"/>
    <col min="2" max="2" width="18.42578125" hidden="1" customWidth="1"/>
    <col min="3" max="3" width="8" style="13" hidden="1" customWidth="1"/>
    <col min="4" max="4" width="9.7109375" style="13" hidden="1" customWidth="1"/>
    <col min="5" max="5" width="4.7109375" style="3" customWidth="1"/>
    <col min="6" max="6" width="11" style="13" customWidth="1"/>
    <col min="7" max="8" width="17" style="13" customWidth="1"/>
    <col min="9" max="9" width="8.7109375" hidden="1" customWidth="1"/>
    <col min="10" max="11" width="8.42578125" customWidth="1"/>
    <col min="12" max="12" width="20.7109375" hidden="1" customWidth="1"/>
    <col min="13" max="13" width="5.7109375" hidden="1" customWidth="1"/>
    <col min="14" max="15" width="5.7109375" style="3" hidden="1" customWidth="1"/>
    <col min="16" max="16" width="19.28515625" style="3" customWidth="1"/>
    <col min="17" max="17" width="17.28515625" style="3" customWidth="1"/>
    <col min="18" max="18" width="14.140625" style="3" hidden="1" customWidth="1"/>
    <col min="19" max="19" width="11.7109375" hidden="1" customWidth="1"/>
    <col min="20" max="20" width="19.28515625" customWidth="1"/>
    <col min="21" max="21" width="17.28515625" customWidth="1"/>
    <col min="22" max="22" width="19.7109375" hidden="1" customWidth="1"/>
    <col min="23" max="23" width="11.7109375" hidden="1" customWidth="1"/>
    <col min="24" max="24" width="19.28515625" hidden="1" customWidth="1"/>
    <col min="25" max="25" width="17.28515625" hidden="1" customWidth="1"/>
    <col min="26" max="26" width="19.7109375" hidden="1" customWidth="1"/>
    <col min="27" max="27" width="11.7109375" hidden="1" customWidth="1"/>
    <col min="28" max="28" width="19.28515625" style="3" customWidth="1"/>
    <col min="29" max="29" width="17.28515625" customWidth="1"/>
    <col min="30" max="30" width="19.7109375" hidden="1" customWidth="1"/>
    <col min="31" max="32" width="11.7109375" hidden="1" customWidth="1"/>
    <col min="33" max="33" width="28.7109375" hidden="1" customWidth="1"/>
    <col min="34" max="34" width="19.7109375" hidden="1" customWidth="1"/>
    <col min="35" max="35" width="11.7109375" hidden="1" customWidth="1"/>
    <col min="36" max="36" width="20.28515625" customWidth="1"/>
    <col min="37" max="37" width="1.5703125" customWidth="1"/>
    <col min="38" max="38" width="3.5703125" customWidth="1"/>
    <col min="39" max="39" width="20.28515625" customWidth="1"/>
    <col min="40" max="41" width="7.7109375" style="3" customWidth="1"/>
    <col min="42" max="42" width="10" style="3" customWidth="1"/>
    <col min="43" max="43" width="19.7109375" customWidth="1"/>
    <col min="48" max="49" width="16.42578125" bestFit="1" customWidth="1"/>
  </cols>
  <sheetData>
    <row r="1" spans="1:49" ht="26.1" customHeight="1">
      <c r="F1" s="66" t="s">
        <v>200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</row>
    <row r="2" spans="1:49" ht="26.1" customHeight="1">
      <c r="U2" s="11" t="s">
        <v>0</v>
      </c>
      <c r="W2" s="1"/>
      <c r="X2" s="11"/>
      <c r="Y2" s="11"/>
      <c r="AA2" s="69"/>
      <c r="AB2" s="69"/>
      <c r="AC2" s="69"/>
      <c r="AD2" s="69"/>
      <c r="AE2" s="69"/>
      <c r="AF2" s="69"/>
    </row>
    <row r="3" spans="1:49" ht="10.15" customHeight="1">
      <c r="AA3" s="24"/>
      <c r="AC3" s="24"/>
      <c r="AD3" s="24"/>
      <c r="AE3" s="24"/>
      <c r="AF3" s="24"/>
    </row>
    <row r="4" spans="1:49" ht="26.1" customHeight="1">
      <c r="U4" s="12" t="s">
        <v>1</v>
      </c>
      <c r="W4" s="1"/>
      <c r="X4" s="12"/>
      <c r="Y4" s="12"/>
      <c r="AA4" s="68"/>
      <c r="AB4" s="68"/>
      <c r="AC4" s="68"/>
      <c r="AD4" s="68"/>
      <c r="AE4" s="68"/>
      <c r="AF4" s="15"/>
    </row>
    <row r="5" spans="1:49" ht="10.15" customHeight="1">
      <c r="U5" s="1"/>
      <c r="W5" s="1"/>
      <c r="X5" s="1"/>
      <c r="Y5" s="1"/>
      <c r="AA5" s="25"/>
      <c r="AB5" s="46"/>
      <c r="AC5" s="24"/>
      <c r="AD5" s="24"/>
      <c r="AE5" s="25"/>
      <c r="AF5" s="25"/>
    </row>
    <row r="6" spans="1:49" ht="26.1" customHeight="1">
      <c r="U6" s="12" t="s">
        <v>2</v>
      </c>
      <c r="W6" s="1"/>
      <c r="X6" s="12"/>
      <c r="Y6" s="12"/>
      <c r="AA6" s="69"/>
      <c r="AB6" s="69"/>
      <c r="AC6" s="69"/>
      <c r="AD6" s="69"/>
      <c r="AE6" s="69"/>
      <c r="AF6" s="69"/>
    </row>
    <row r="7" spans="1:49" ht="10.15" customHeight="1"/>
    <row r="8" spans="1:49" s="2" customFormat="1" ht="26.1" customHeight="1" thickBot="1">
      <c r="A8" s="19" t="s">
        <v>35</v>
      </c>
      <c r="B8" s="28" t="s">
        <v>36</v>
      </c>
      <c r="C8" s="19" t="s">
        <v>37</v>
      </c>
      <c r="D8" s="19" t="s">
        <v>38</v>
      </c>
      <c r="E8" s="20"/>
      <c r="F8" s="33" t="s">
        <v>3</v>
      </c>
      <c r="G8" s="33" t="s">
        <v>4</v>
      </c>
      <c r="H8" s="33" t="s">
        <v>77</v>
      </c>
      <c r="I8" s="33" t="s">
        <v>39</v>
      </c>
      <c r="J8" s="33" t="s">
        <v>6</v>
      </c>
      <c r="K8" s="33" t="s">
        <v>5</v>
      </c>
      <c r="L8" s="33" t="s">
        <v>40</v>
      </c>
      <c r="M8" s="33" t="s">
        <v>41</v>
      </c>
      <c r="N8" s="33" t="s">
        <v>42</v>
      </c>
      <c r="O8" s="33" t="s">
        <v>43</v>
      </c>
      <c r="P8" s="33" t="s">
        <v>120</v>
      </c>
      <c r="Q8" s="33" t="s">
        <v>7</v>
      </c>
      <c r="R8" s="33" t="s">
        <v>44</v>
      </c>
      <c r="S8" s="33" t="s">
        <v>45</v>
      </c>
      <c r="T8" s="33" t="s">
        <v>8</v>
      </c>
      <c r="U8" s="33" t="s">
        <v>7</v>
      </c>
      <c r="V8" s="33" t="s">
        <v>46</v>
      </c>
      <c r="W8" s="33" t="s">
        <v>47</v>
      </c>
      <c r="X8" s="31" t="s">
        <v>32</v>
      </c>
      <c r="Y8" s="31" t="s">
        <v>7</v>
      </c>
      <c r="Z8" s="34" t="s">
        <v>48</v>
      </c>
      <c r="AA8" s="34" t="s">
        <v>49</v>
      </c>
      <c r="AB8" s="33" t="s">
        <v>33</v>
      </c>
      <c r="AC8" s="33" t="s">
        <v>7</v>
      </c>
      <c r="AD8" s="33" t="s">
        <v>90</v>
      </c>
      <c r="AE8" s="33" t="s">
        <v>7</v>
      </c>
      <c r="AF8" s="33" t="s">
        <v>91</v>
      </c>
      <c r="AG8" s="33" t="s">
        <v>7</v>
      </c>
      <c r="AH8" s="33" t="s">
        <v>92</v>
      </c>
      <c r="AI8" s="33" t="s">
        <v>7</v>
      </c>
      <c r="AJ8" s="28" t="s">
        <v>93</v>
      </c>
      <c r="AK8" s="41"/>
      <c r="AL8" s="41"/>
      <c r="AM8" s="41" t="s">
        <v>94</v>
      </c>
      <c r="AN8" s="41" t="s">
        <v>201</v>
      </c>
      <c r="AO8" s="41" t="s">
        <v>202</v>
      </c>
      <c r="AP8" s="41" t="s">
        <v>95</v>
      </c>
    </row>
    <row r="9" spans="1:49" s="2" customFormat="1" ht="26.1" customHeight="1">
      <c r="A9" s="19"/>
      <c r="B9" s="27">
        <f t="shared" ref="B9:B31" si="0">$AA$2</f>
        <v>0</v>
      </c>
      <c r="C9" s="19"/>
      <c r="D9" s="19"/>
      <c r="E9" s="20">
        <v>1</v>
      </c>
      <c r="F9" s="17"/>
      <c r="G9" s="17"/>
      <c r="H9" s="17"/>
      <c r="I9" s="16"/>
      <c r="J9" s="17" t="s">
        <v>21</v>
      </c>
      <c r="K9" s="17"/>
      <c r="L9" s="17"/>
      <c r="M9" s="23"/>
      <c r="N9" s="17"/>
      <c r="O9" s="17"/>
      <c r="P9" s="16"/>
      <c r="Q9" s="21"/>
      <c r="R9" s="21"/>
      <c r="S9" s="21"/>
      <c r="T9" s="16"/>
      <c r="U9" s="21"/>
      <c r="V9" s="21"/>
      <c r="W9" s="21"/>
      <c r="X9" s="16"/>
      <c r="Y9" s="21"/>
      <c r="Z9" s="21"/>
      <c r="AA9" s="21"/>
      <c r="AB9" s="17"/>
      <c r="AC9" s="21"/>
      <c r="AD9" s="21"/>
      <c r="AE9" s="21"/>
      <c r="AF9" s="16"/>
      <c r="AG9" s="21"/>
      <c r="AH9" s="21"/>
      <c r="AI9" s="21"/>
      <c r="AJ9" s="39"/>
      <c r="AL9" s="2">
        <v>1</v>
      </c>
      <c r="AM9" s="14" t="s">
        <v>82</v>
      </c>
      <c r="AN9" s="41">
        <f>(COUNTIF(P9:P50,"男子1年100m"))</f>
        <v>0</v>
      </c>
      <c r="AO9" s="41">
        <f>(COUNTIF(T9:T50,"男子1年100m"))</f>
        <v>0</v>
      </c>
      <c r="AP9" s="43">
        <f>(AN9+AO9)</f>
        <v>0</v>
      </c>
    </row>
    <row r="10" spans="1:49" s="2" customFormat="1" ht="26.1" customHeight="1">
      <c r="A10" s="19"/>
      <c r="B10" s="27">
        <f t="shared" si="0"/>
        <v>0</v>
      </c>
      <c r="C10" s="19"/>
      <c r="D10" s="19"/>
      <c r="E10" s="20">
        <v>2</v>
      </c>
      <c r="F10" s="17"/>
      <c r="G10" s="17"/>
      <c r="H10" s="17"/>
      <c r="I10" s="16"/>
      <c r="J10" s="17" t="s">
        <v>21</v>
      </c>
      <c r="K10" s="17"/>
      <c r="L10" s="17"/>
      <c r="M10" s="23"/>
      <c r="N10" s="17"/>
      <c r="O10" s="17"/>
      <c r="P10" s="16"/>
      <c r="Q10" s="21"/>
      <c r="R10" s="21"/>
      <c r="S10" s="21"/>
      <c r="T10" s="16"/>
      <c r="U10" s="21"/>
      <c r="V10" s="21"/>
      <c r="W10" s="21"/>
      <c r="X10" s="16"/>
      <c r="Y10" s="21"/>
      <c r="Z10" s="21"/>
      <c r="AA10" s="21"/>
      <c r="AB10" s="17"/>
      <c r="AC10" s="23"/>
      <c r="AD10" s="21"/>
      <c r="AE10" s="21"/>
      <c r="AF10" s="16"/>
      <c r="AG10" s="21"/>
      <c r="AH10" s="21"/>
      <c r="AI10" s="21"/>
      <c r="AJ10" s="39"/>
      <c r="AL10" s="2">
        <v>2</v>
      </c>
      <c r="AM10" s="14" t="s">
        <v>190</v>
      </c>
      <c r="AN10" s="41">
        <f>(COUNTIF(P9:P50,"男子1年1500m(OP)"))</f>
        <v>0</v>
      </c>
      <c r="AO10" s="41">
        <f>(COUNTIF(T9:T50,"男子1年1500m(OP)"))</f>
        <v>0</v>
      </c>
      <c r="AP10" s="44">
        <f>(AN10+AO10)</f>
        <v>0</v>
      </c>
    </row>
    <row r="11" spans="1:49" s="2" customFormat="1" ht="26.1" customHeight="1">
      <c r="A11" s="19"/>
      <c r="B11" s="27">
        <f t="shared" si="0"/>
        <v>0</v>
      </c>
      <c r="C11" s="19"/>
      <c r="D11" s="19"/>
      <c r="E11" s="20">
        <v>3</v>
      </c>
      <c r="F11" s="17"/>
      <c r="G11" s="17"/>
      <c r="H11" s="17"/>
      <c r="I11" s="16"/>
      <c r="J11" s="17" t="s">
        <v>21</v>
      </c>
      <c r="K11" s="17"/>
      <c r="L11" s="17"/>
      <c r="M11" s="23"/>
      <c r="N11" s="17"/>
      <c r="O11" s="17"/>
      <c r="P11" s="16"/>
      <c r="Q11" s="21"/>
      <c r="R11" s="21"/>
      <c r="S11" s="21"/>
      <c r="T11" s="16"/>
      <c r="U11" s="21"/>
      <c r="V11" s="21"/>
      <c r="W11" s="21"/>
      <c r="X11" s="16"/>
      <c r="Y11" s="21"/>
      <c r="Z11" s="21"/>
      <c r="AA11" s="21"/>
      <c r="AB11" s="17"/>
      <c r="AC11" s="23"/>
      <c r="AD11" s="21"/>
      <c r="AE11" s="21"/>
      <c r="AF11" s="16"/>
      <c r="AG11" s="21"/>
      <c r="AH11" s="21"/>
      <c r="AI11" s="21"/>
      <c r="AJ11" s="39"/>
      <c r="AL11" s="2">
        <v>3</v>
      </c>
      <c r="AM11" s="42" t="s">
        <v>85</v>
      </c>
      <c r="AN11" s="41">
        <f>(COUNTIF(P9:P50,"男子2年100m"))</f>
        <v>0</v>
      </c>
      <c r="AO11" s="41">
        <f>(COUNTIF(T9:T50,"男子2年100m"))</f>
        <v>0</v>
      </c>
      <c r="AP11" s="44">
        <f t="shared" ref="AP11:AP24" si="1">(AN11+AO11)</f>
        <v>0</v>
      </c>
    </row>
    <row r="12" spans="1:49" s="2" customFormat="1" ht="26.1" customHeight="1">
      <c r="A12" s="19"/>
      <c r="B12" s="27">
        <f t="shared" si="0"/>
        <v>0</v>
      </c>
      <c r="C12" s="19"/>
      <c r="D12" s="19"/>
      <c r="E12" s="20">
        <v>4</v>
      </c>
      <c r="F12" s="17"/>
      <c r="G12" s="17"/>
      <c r="H12" s="17"/>
      <c r="I12" s="16"/>
      <c r="J12" s="17" t="s">
        <v>21</v>
      </c>
      <c r="K12" s="17"/>
      <c r="L12" s="17"/>
      <c r="M12" s="23"/>
      <c r="N12" s="17"/>
      <c r="O12" s="17"/>
      <c r="P12" s="16"/>
      <c r="Q12" s="21"/>
      <c r="R12" s="21"/>
      <c r="S12" s="21"/>
      <c r="T12" s="16"/>
      <c r="U12" s="21"/>
      <c r="V12" s="21"/>
      <c r="W12" s="21"/>
      <c r="X12" s="16"/>
      <c r="Y12" s="21"/>
      <c r="Z12" s="21"/>
      <c r="AA12" s="21"/>
      <c r="AB12" s="17"/>
      <c r="AC12" s="23"/>
      <c r="AD12" s="21"/>
      <c r="AE12" s="21"/>
      <c r="AF12" s="16"/>
      <c r="AG12" s="21"/>
      <c r="AH12" s="21"/>
      <c r="AI12" s="21"/>
      <c r="AJ12" s="39"/>
      <c r="AL12" s="2">
        <v>4</v>
      </c>
      <c r="AM12" s="42" t="s">
        <v>87</v>
      </c>
      <c r="AN12" s="41">
        <f>(COUNTIF(P9:P50,"男子3年100m"))</f>
        <v>0</v>
      </c>
      <c r="AO12" s="41">
        <f>(COUNTIF(T9:T50,"男子3年100m"))</f>
        <v>0</v>
      </c>
      <c r="AP12" s="44">
        <f t="shared" si="1"/>
        <v>0</v>
      </c>
    </row>
    <row r="13" spans="1:49" s="2" customFormat="1" ht="26.1" customHeight="1">
      <c r="A13" s="19"/>
      <c r="B13" s="27">
        <f t="shared" si="0"/>
        <v>0</v>
      </c>
      <c r="C13" s="19"/>
      <c r="D13" s="19"/>
      <c r="E13" s="20">
        <v>5</v>
      </c>
      <c r="F13" s="17"/>
      <c r="G13" s="17"/>
      <c r="H13" s="17"/>
      <c r="I13" s="16"/>
      <c r="J13" s="17" t="s">
        <v>21</v>
      </c>
      <c r="K13" s="17"/>
      <c r="L13" s="17"/>
      <c r="M13" s="23"/>
      <c r="N13" s="17"/>
      <c r="O13" s="17"/>
      <c r="P13" s="16"/>
      <c r="Q13" s="21"/>
      <c r="R13" s="21"/>
      <c r="S13" s="21"/>
      <c r="T13" s="16"/>
      <c r="U13" s="21"/>
      <c r="V13" s="21"/>
      <c r="W13" s="21"/>
      <c r="X13" s="16"/>
      <c r="Y13" s="21"/>
      <c r="Z13" s="21"/>
      <c r="AA13" s="21"/>
      <c r="AB13" s="17"/>
      <c r="AC13" s="23"/>
      <c r="AD13" s="21"/>
      <c r="AE13" s="21"/>
      <c r="AF13" s="16"/>
      <c r="AG13" s="21"/>
      <c r="AH13" s="21"/>
      <c r="AI13" s="21"/>
      <c r="AJ13" s="39"/>
      <c r="AL13" s="2">
        <v>5</v>
      </c>
      <c r="AM13" s="42" t="s">
        <v>69</v>
      </c>
      <c r="AN13" s="41">
        <f>(COUNTIF(P9:P50,"男子200m"))</f>
        <v>0</v>
      </c>
      <c r="AO13" s="41">
        <f>(COUNTIF(T9:T50,"男子200m"))</f>
        <v>0</v>
      </c>
      <c r="AP13" s="44">
        <f t="shared" si="1"/>
        <v>0</v>
      </c>
    </row>
    <row r="14" spans="1:49" s="2" customFormat="1" ht="26.1" customHeight="1">
      <c r="A14" s="19"/>
      <c r="B14" s="27">
        <f t="shared" si="0"/>
        <v>0</v>
      </c>
      <c r="C14" s="19"/>
      <c r="D14" s="19"/>
      <c r="E14" s="20">
        <v>6</v>
      </c>
      <c r="F14" s="17"/>
      <c r="G14" s="17"/>
      <c r="H14" s="17"/>
      <c r="I14" s="16"/>
      <c r="J14" s="17" t="s">
        <v>21</v>
      </c>
      <c r="K14" s="17"/>
      <c r="L14" s="17"/>
      <c r="M14" s="23"/>
      <c r="N14" s="17"/>
      <c r="O14" s="17"/>
      <c r="P14" s="16"/>
      <c r="Q14" s="21"/>
      <c r="R14" s="21"/>
      <c r="S14" s="21"/>
      <c r="T14" s="16"/>
      <c r="U14" s="21"/>
      <c r="V14" s="21"/>
      <c r="W14" s="21"/>
      <c r="X14" s="16"/>
      <c r="Y14" s="21"/>
      <c r="Z14" s="21"/>
      <c r="AA14" s="21"/>
      <c r="AB14" s="17"/>
      <c r="AC14" s="23"/>
      <c r="AD14" s="21"/>
      <c r="AE14" s="21"/>
      <c r="AF14" s="16"/>
      <c r="AG14" s="21"/>
      <c r="AH14" s="21"/>
      <c r="AI14" s="21"/>
      <c r="AJ14" s="39"/>
      <c r="AL14" s="2">
        <v>6</v>
      </c>
      <c r="AM14" s="42" t="s">
        <v>70</v>
      </c>
      <c r="AN14" s="41">
        <f>(COUNTIF(P9:P50,"男子400m"))</f>
        <v>0</v>
      </c>
      <c r="AO14" s="41">
        <f>(COUNTIF(T9:T50,"男子400m"))</f>
        <v>0</v>
      </c>
      <c r="AP14" s="44">
        <f t="shared" si="1"/>
        <v>0</v>
      </c>
      <c r="AW14" s="4"/>
    </row>
    <row r="15" spans="1:49" s="2" customFormat="1" ht="26.1" customHeight="1">
      <c r="A15" s="19"/>
      <c r="B15" s="27">
        <f t="shared" si="0"/>
        <v>0</v>
      </c>
      <c r="C15" s="19"/>
      <c r="D15" s="19"/>
      <c r="E15" s="20">
        <v>7</v>
      </c>
      <c r="F15" s="17"/>
      <c r="G15" s="17"/>
      <c r="H15" s="17"/>
      <c r="I15" s="16"/>
      <c r="J15" s="17" t="s">
        <v>21</v>
      </c>
      <c r="K15" s="17"/>
      <c r="L15" s="17"/>
      <c r="M15" s="23"/>
      <c r="N15" s="17"/>
      <c r="O15" s="17"/>
      <c r="P15" s="16"/>
      <c r="Q15" s="21"/>
      <c r="R15" s="21"/>
      <c r="S15" s="21"/>
      <c r="T15" s="16"/>
      <c r="U15" s="21"/>
      <c r="V15" s="21"/>
      <c r="W15" s="21"/>
      <c r="X15" s="16"/>
      <c r="Y15" s="21"/>
      <c r="Z15" s="21"/>
      <c r="AA15" s="21"/>
      <c r="AB15" s="17"/>
      <c r="AC15" s="23"/>
      <c r="AD15" s="21"/>
      <c r="AE15" s="21"/>
      <c r="AF15" s="16"/>
      <c r="AG15" s="21"/>
      <c r="AH15" s="21"/>
      <c r="AI15" s="21"/>
      <c r="AJ15" s="39"/>
      <c r="AL15" s="2">
        <v>7</v>
      </c>
      <c r="AM15" s="42" t="s">
        <v>71</v>
      </c>
      <c r="AN15" s="41">
        <f>(COUNTIF(P9:P50,"男子800m"))</f>
        <v>0</v>
      </c>
      <c r="AO15" s="41">
        <f>(COUNTIF(T9:T50,"男子800m"))</f>
        <v>0</v>
      </c>
      <c r="AP15" s="44">
        <f t="shared" si="1"/>
        <v>0</v>
      </c>
      <c r="AW15" s="5"/>
    </row>
    <row r="16" spans="1:49" s="2" customFormat="1" ht="26.1" customHeight="1">
      <c r="A16" s="19"/>
      <c r="B16" s="27">
        <f t="shared" si="0"/>
        <v>0</v>
      </c>
      <c r="C16" s="19"/>
      <c r="D16" s="19"/>
      <c r="E16" s="20">
        <v>8</v>
      </c>
      <c r="F16" s="17"/>
      <c r="G16" s="17"/>
      <c r="H16" s="17"/>
      <c r="I16" s="16"/>
      <c r="J16" s="17" t="s">
        <v>21</v>
      </c>
      <c r="K16" s="17"/>
      <c r="L16" s="17"/>
      <c r="M16" s="23"/>
      <c r="N16" s="17"/>
      <c r="O16" s="17"/>
      <c r="P16" s="16"/>
      <c r="Q16" s="21"/>
      <c r="R16" s="21"/>
      <c r="S16" s="21"/>
      <c r="T16" s="16"/>
      <c r="U16" s="21"/>
      <c r="V16" s="21"/>
      <c r="W16" s="21"/>
      <c r="X16" s="16"/>
      <c r="Y16" s="21"/>
      <c r="Z16" s="21"/>
      <c r="AA16" s="21"/>
      <c r="AB16" s="17"/>
      <c r="AC16" s="23"/>
      <c r="AD16" s="21"/>
      <c r="AE16" s="21"/>
      <c r="AF16" s="16"/>
      <c r="AG16" s="21"/>
      <c r="AH16" s="21"/>
      <c r="AI16" s="21"/>
      <c r="AJ16" s="39"/>
      <c r="AL16" s="2">
        <v>8</v>
      </c>
      <c r="AM16" s="42" t="s">
        <v>108</v>
      </c>
      <c r="AN16" s="41">
        <f>(COUNTIF(P9:P50,"男子1500m"))</f>
        <v>0</v>
      </c>
      <c r="AO16" s="41">
        <f>(COUNTIF(T9:T50,"男子1500m"))</f>
        <v>0</v>
      </c>
      <c r="AP16" s="44">
        <f t="shared" si="1"/>
        <v>0</v>
      </c>
      <c r="AV16" s="4"/>
    </row>
    <row r="17" spans="1:49" s="2" customFormat="1" ht="26.1" customHeight="1">
      <c r="A17" s="19"/>
      <c r="B17" s="27">
        <f t="shared" si="0"/>
        <v>0</v>
      </c>
      <c r="C17" s="19"/>
      <c r="D17" s="19"/>
      <c r="E17" s="20">
        <v>9</v>
      </c>
      <c r="F17" s="17"/>
      <c r="G17" s="17"/>
      <c r="H17" s="17"/>
      <c r="I17" s="16"/>
      <c r="J17" s="17" t="s">
        <v>21</v>
      </c>
      <c r="K17" s="17"/>
      <c r="L17" s="17"/>
      <c r="M17" s="23"/>
      <c r="N17" s="17"/>
      <c r="O17" s="17"/>
      <c r="P17" s="16"/>
      <c r="Q17" s="21"/>
      <c r="R17" s="21"/>
      <c r="S17" s="21"/>
      <c r="T17" s="16"/>
      <c r="U17" s="21"/>
      <c r="V17" s="21"/>
      <c r="W17" s="21"/>
      <c r="X17" s="16"/>
      <c r="Y17" s="21"/>
      <c r="Z17" s="21"/>
      <c r="AA17" s="21"/>
      <c r="AB17" s="17"/>
      <c r="AC17" s="23"/>
      <c r="AD17" s="21"/>
      <c r="AE17" s="21"/>
      <c r="AF17" s="16"/>
      <c r="AG17" s="21"/>
      <c r="AH17" s="21"/>
      <c r="AI17" s="21"/>
      <c r="AJ17" s="39"/>
      <c r="AL17" s="2">
        <v>9</v>
      </c>
      <c r="AM17" s="14" t="s">
        <v>72</v>
      </c>
      <c r="AN17" s="41">
        <f>(COUNTIF(P9:P50,"男子3000m"))</f>
        <v>0</v>
      </c>
      <c r="AO17" s="41">
        <f>(COUNTIF(T9:T50,"男子3000m"))</f>
        <v>0</v>
      </c>
      <c r="AP17" s="44">
        <f t="shared" si="1"/>
        <v>0</v>
      </c>
    </row>
    <row r="18" spans="1:49" s="2" customFormat="1" ht="26.1" customHeight="1">
      <c r="A18" s="19"/>
      <c r="B18" s="27">
        <f t="shared" si="0"/>
        <v>0</v>
      </c>
      <c r="C18" s="19"/>
      <c r="D18" s="19"/>
      <c r="E18" s="20">
        <v>10</v>
      </c>
      <c r="F18" s="17"/>
      <c r="G18" s="17"/>
      <c r="H18" s="17"/>
      <c r="I18" s="16"/>
      <c r="J18" s="17" t="s">
        <v>21</v>
      </c>
      <c r="K18" s="17"/>
      <c r="L18" s="17"/>
      <c r="M18" s="23"/>
      <c r="N18" s="17"/>
      <c r="O18" s="17"/>
      <c r="P18" s="16"/>
      <c r="Q18" s="16"/>
      <c r="R18" s="21"/>
      <c r="S18" s="21"/>
      <c r="T18" s="16"/>
      <c r="U18" s="21"/>
      <c r="V18" s="21"/>
      <c r="W18" s="21"/>
      <c r="X18" s="16"/>
      <c r="Y18" s="21"/>
      <c r="Z18" s="21"/>
      <c r="AA18" s="21"/>
      <c r="AB18" s="17"/>
      <c r="AC18" s="23"/>
      <c r="AD18" s="21"/>
      <c r="AE18" s="21"/>
      <c r="AF18" s="16"/>
      <c r="AG18" s="21"/>
      <c r="AH18" s="21"/>
      <c r="AI18" s="21"/>
      <c r="AJ18" s="39"/>
      <c r="AL18" s="2">
        <v>10</v>
      </c>
      <c r="AM18" s="42" t="s">
        <v>98</v>
      </c>
      <c r="AN18" s="41">
        <f>(COUNTIF(P9:P50,"男子110mH(0.914m)"))</f>
        <v>0</v>
      </c>
      <c r="AO18" s="41">
        <f>(COUNTIF(T9:T50,"男子110mH(0.914m)"))</f>
        <v>0</v>
      </c>
      <c r="AP18" s="44">
        <f t="shared" si="1"/>
        <v>0</v>
      </c>
    </row>
    <row r="19" spans="1:49" ht="26.1" customHeight="1">
      <c r="A19" s="19"/>
      <c r="B19" s="27">
        <f t="shared" si="0"/>
        <v>0</v>
      </c>
      <c r="C19" s="19"/>
      <c r="D19" s="19"/>
      <c r="E19" s="20">
        <v>11</v>
      </c>
      <c r="F19" s="17"/>
      <c r="G19" s="17"/>
      <c r="H19" s="17"/>
      <c r="I19" s="16"/>
      <c r="J19" s="17" t="s">
        <v>21</v>
      </c>
      <c r="K19" s="17"/>
      <c r="L19" s="17"/>
      <c r="M19" s="23"/>
      <c r="N19" s="17"/>
      <c r="O19" s="17"/>
      <c r="P19" s="16"/>
      <c r="Q19" s="21"/>
      <c r="R19" s="21"/>
      <c r="S19" s="21"/>
      <c r="T19" s="16"/>
      <c r="U19" s="21"/>
      <c r="V19" s="21"/>
      <c r="W19" s="21"/>
      <c r="X19" s="16"/>
      <c r="Y19" s="21"/>
      <c r="Z19" s="21"/>
      <c r="AA19" s="21"/>
      <c r="AB19" s="17"/>
      <c r="AC19" s="23"/>
      <c r="AD19" s="21"/>
      <c r="AE19" s="21"/>
      <c r="AF19" s="16"/>
      <c r="AG19" s="21"/>
      <c r="AH19" s="21"/>
      <c r="AI19" s="21"/>
      <c r="AJ19" s="40"/>
      <c r="AL19" s="2">
        <v>11</v>
      </c>
      <c r="AM19" s="14" t="s">
        <v>96</v>
      </c>
      <c r="AN19" s="41">
        <f>(COUNTIF(P9:P50,"男子走高跳"))</f>
        <v>0</v>
      </c>
      <c r="AO19" s="41">
        <f>(COUNTIF(T9:T50,"男子走高跳"))</f>
        <v>0</v>
      </c>
      <c r="AP19" s="44">
        <f t="shared" si="1"/>
        <v>0</v>
      </c>
      <c r="AV19" s="2"/>
      <c r="AW19" s="4"/>
    </row>
    <row r="20" spans="1:49" ht="26.1" customHeight="1">
      <c r="A20" s="19"/>
      <c r="B20" s="27">
        <f t="shared" si="0"/>
        <v>0</v>
      </c>
      <c r="C20" s="19"/>
      <c r="D20" s="19"/>
      <c r="E20" s="20">
        <v>12</v>
      </c>
      <c r="F20" s="17"/>
      <c r="G20" s="17"/>
      <c r="H20" s="17"/>
      <c r="I20" s="16"/>
      <c r="J20" s="17" t="s">
        <v>21</v>
      </c>
      <c r="K20" s="17"/>
      <c r="L20" s="17"/>
      <c r="M20" s="23"/>
      <c r="N20" s="17"/>
      <c r="O20" s="17"/>
      <c r="P20" s="16"/>
      <c r="Q20" s="53"/>
      <c r="R20" s="21"/>
      <c r="S20" s="21"/>
      <c r="T20" s="16"/>
      <c r="U20" s="21"/>
      <c r="V20" s="21"/>
      <c r="W20" s="21"/>
      <c r="X20" s="16"/>
      <c r="Y20" s="21"/>
      <c r="Z20" s="21"/>
      <c r="AA20" s="21"/>
      <c r="AB20" s="17"/>
      <c r="AC20" s="23"/>
      <c r="AD20" s="21"/>
      <c r="AE20" s="21"/>
      <c r="AF20" s="16"/>
      <c r="AG20" s="21"/>
      <c r="AH20" s="21"/>
      <c r="AI20" s="21"/>
      <c r="AJ20" s="40"/>
      <c r="AL20" s="2">
        <v>12</v>
      </c>
      <c r="AM20" s="14" t="s">
        <v>75</v>
      </c>
      <c r="AN20" s="41">
        <f>(COUNTIF(P9:P50,"男子走幅跳"))</f>
        <v>0</v>
      </c>
      <c r="AO20" s="41">
        <f>(COUNTIF(T9:T50,"男子走幅跳"))</f>
        <v>0</v>
      </c>
      <c r="AP20" s="44">
        <f t="shared" si="1"/>
        <v>0</v>
      </c>
      <c r="AV20" s="2"/>
    </row>
    <row r="21" spans="1:49" ht="26.1" customHeight="1">
      <c r="A21" s="19"/>
      <c r="B21" s="27">
        <f t="shared" si="0"/>
        <v>0</v>
      </c>
      <c r="C21" s="19"/>
      <c r="D21" s="19"/>
      <c r="E21" s="20">
        <v>13</v>
      </c>
      <c r="F21" s="17"/>
      <c r="G21" s="17"/>
      <c r="H21" s="17"/>
      <c r="I21" s="16"/>
      <c r="J21" s="17" t="s">
        <v>21</v>
      </c>
      <c r="K21" s="17"/>
      <c r="L21" s="17"/>
      <c r="M21" s="23"/>
      <c r="N21" s="17"/>
      <c r="O21" s="17"/>
      <c r="P21" s="16"/>
      <c r="Q21" s="21"/>
      <c r="R21" s="21"/>
      <c r="S21" s="21"/>
      <c r="T21" s="16"/>
      <c r="U21" s="21"/>
      <c r="V21" s="21"/>
      <c r="W21" s="21"/>
      <c r="X21" s="16"/>
      <c r="Y21" s="21"/>
      <c r="Z21" s="21"/>
      <c r="AA21" s="21"/>
      <c r="AB21" s="17"/>
      <c r="AC21" s="23"/>
      <c r="AD21" s="21"/>
      <c r="AE21" s="21"/>
      <c r="AF21" s="16"/>
      <c r="AG21" s="21"/>
      <c r="AH21" s="21"/>
      <c r="AI21" s="21"/>
      <c r="AJ21" s="40"/>
      <c r="AL21" s="2">
        <v>13</v>
      </c>
      <c r="AM21" s="14" t="s">
        <v>97</v>
      </c>
      <c r="AN21" s="41">
        <f>(COUNTIF(P9:P50,"男子棒高跳"))</f>
        <v>0</v>
      </c>
      <c r="AO21" s="41">
        <f>(COUNTIF(T9:T50,"男子棒高跳"))</f>
        <v>0</v>
      </c>
      <c r="AP21" s="44">
        <f t="shared" si="1"/>
        <v>0</v>
      </c>
    </row>
    <row r="22" spans="1:49" ht="26.1" customHeight="1">
      <c r="A22" s="19"/>
      <c r="B22" s="27">
        <f t="shared" si="0"/>
        <v>0</v>
      </c>
      <c r="C22" s="19"/>
      <c r="D22" s="19"/>
      <c r="E22" s="20">
        <v>14</v>
      </c>
      <c r="F22" s="17"/>
      <c r="G22" s="17"/>
      <c r="H22" s="17"/>
      <c r="I22" s="18"/>
      <c r="J22" s="17" t="s">
        <v>21</v>
      </c>
      <c r="K22" s="17"/>
      <c r="L22" s="17"/>
      <c r="M22" s="23"/>
      <c r="N22" s="17"/>
      <c r="O22" s="17"/>
      <c r="P22" s="16"/>
      <c r="Q22" s="21"/>
      <c r="R22" s="21"/>
      <c r="S22" s="21"/>
      <c r="T22" s="16"/>
      <c r="U22" s="21"/>
      <c r="V22" s="21"/>
      <c r="W22" s="21"/>
      <c r="X22" s="16"/>
      <c r="Y22" s="21"/>
      <c r="Z22" s="21"/>
      <c r="AA22" s="21"/>
      <c r="AB22" s="17"/>
      <c r="AC22" s="23"/>
      <c r="AD22" s="21"/>
      <c r="AE22" s="21"/>
      <c r="AF22" s="16"/>
      <c r="AG22" s="21"/>
      <c r="AH22" s="21"/>
      <c r="AI22" s="21"/>
      <c r="AJ22" s="40"/>
      <c r="AL22" s="2">
        <v>14</v>
      </c>
      <c r="AM22" s="14" t="s">
        <v>107</v>
      </c>
      <c r="AN22" s="41">
        <f>(COUNTIF(P9:P50,"男子砲丸投(5.000kg)"))</f>
        <v>0</v>
      </c>
      <c r="AO22" s="41">
        <f>(COUNTIF(T9:T50,"男子砲丸投(5.000kg)"))</f>
        <v>0</v>
      </c>
      <c r="AP22" s="44">
        <f t="shared" si="1"/>
        <v>0</v>
      </c>
    </row>
    <row r="23" spans="1:49" ht="26.1" customHeight="1">
      <c r="A23" s="19"/>
      <c r="B23" s="27">
        <f t="shared" si="0"/>
        <v>0</v>
      </c>
      <c r="C23" s="19"/>
      <c r="D23" s="19"/>
      <c r="E23" s="20">
        <v>15</v>
      </c>
      <c r="F23" s="17"/>
      <c r="G23" s="17"/>
      <c r="H23" s="17"/>
      <c r="I23" s="16"/>
      <c r="J23" s="17" t="s">
        <v>21</v>
      </c>
      <c r="K23" s="17"/>
      <c r="L23" s="17"/>
      <c r="M23" s="23"/>
      <c r="N23" s="17"/>
      <c r="O23" s="17"/>
      <c r="P23" s="16"/>
      <c r="Q23" s="21"/>
      <c r="R23" s="21"/>
      <c r="S23" s="21"/>
      <c r="T23" s="16"/>
      <c r="U23" s="21"/>
      <c r="V23" s="21"/>
      <c r="W23" s="21"/>
      <c r="X23" s="16"/>
      <c r="Y23" s="21"/>
      <c r="Z23" s="21"/>
      <c r="AA23" s="21"/>
      <c r="AB23" s="17"/>
      <c r="AC23" s="23"/>
      <c r="AD23" s="21"/>
      <c r="AE23" s="21"/>
      <c r="AF23" s="16"/>
      <c r="AG23" s="21"/>
      <c r="AH23" s="21"/>
      <c r="AI23" s="21"/>
      <c r="AJ23" s="40"/>
      <c r="AL23" s="2">
        <v>15</v>
      </c>
      <c r="AM23" s="14" t="s">
        <v>188</v>
      </c>
      <c r="AN23" s="41">
        <f>(COUNTIF(P9:P50,"男子円盤投(1.500kg)"))</f>
        <v>0</v>
      </c>
      <c r="AO23" s="41">
        <f>(COUNTIF(T9:T50,"男子円盤投(1.500kg)"))</f>
        <v>0</v>
      </c>
      <c r="AP23" s="44"/>
    </row>
    <row r="24" spans="1:49" ht="26.1" customHeight="1">
      <c r="A24" s="19"/>
      <c r="B24" s="27">
        <f t="shared" si="0"/>
        <v>0</v>
      </c>
      <c r="C24" s="19"/>
      <c r="D24" s="19"/>
      <c r="E24" s="20">
        <v>16</v>
      </c>
      <c r="F24" s="16"/>
      <c r="G24" s="16"/>
      <c r="H24" s="17"/>
      <c r="I24" s="16"/>
      <c r="J24" s="17" t="s">
        <v>21</v>
      </c>
      <c r="K24" s="17"/>
      <c r="L24" s="17"/>
      <c r="M24" s="23"/>
      <c r="N24" s="17"/>
      <c r="O24" s="17"/>
      <c r="P24" s="16"/>
      <c r="Q24" s="21"/>
      <c r="R24" s="21"/>
      <c r="S24" s="21"/>
      <c r="T24" s="16"/>
      <c r="U24" s="21"/>
      <c r="V24" s="21"/>
      <c r="W24" s="21"/>
      <c r="X24" s="16"/>
      <c r="Y24" s="21"/>
      <c r="Z24" s="21"/>
      <c r="AA24" s="21"/>
      <c r="AB24" s="17"/>
      <c r="AC24" s="21"/>
      <c r="AD24" s="21"/>
      <c r="AE24" s="21"/>
      <c r="AF24" s="16"/>
      <c r="AG24" s="21"/>
      <c r="AH24" s="21"/>
      <c r="AI24" s="21"/>
      <c r="AJ24" s="40"/>
      <c r="AM24" s="14" t="s">
        <v>109</v>
      </c>
      <c r="AN24" s="41">
        <f>(COUNTIF(P9:P50,"男子4種競技"))</f>
        <v>0</v>
      </c>
      <c r="AO24" s="41">
        <f>(COUNTIF(T9:T50,"男子4種競技"))</f>
        <v>0</v>
      </c>
      <c r="AP24" s="44">
        <f t="shared" si="1"/>
        <v>0</v>
      </c>
    </row>
    <row r="25" spans="1:49" ht="26.1" customHeight="1" thickBot="1">
      <c r="A25" s="19"/>
      <c r="B25" s="27">
        <f t="shared" si="0"/>
        <v>0</v>
      </c>
      <c r="C25" s="19"/>
      <c r="D25" s="19"/>
      <c r="E25" s="20">
        <v>17</v>
      </c>
      <c r="F25" s="16"/>
      <c r="G25" s="16"/>
      <c r="H25" s="17"/>
      <c r="I25" s="16"/>
      <c r="J25" s="17" t="s">
        <v>21</v>
      </c>
      <c r="K25" s="17"/>
      <c r="L25" s="17"/>
      <c r="M25" s="23"/>
      <c r="N25" s="17"/>
      <c r="O25" s="17"/>
      <c r="P25" s="16"/>
      <c r="Q25" s="21"/>
      <c r="R25" s="21"/>
      <c r="S25" s="21"/>
      <c r="T25" s="16"/>
      <c r="U25" s="21"/>
      <c r="V25" s="21"/>
      <c r="W25" s="21"/>
      <c r="X25" s="16"/>
      <c r="Y25" s="21"/>
      <c r="Z25" s="21"/>
      <c r="AA25" s="21"/>
      <c r="AB25" s="17"/>
      <c r="AC25" s="21"/>
      <c r="AD25" s="21"/>
      <c r="AE25" s="21"/>
      <c r="AF25" s="16"/>
      <c r="AG25" s="21"/>
      <c r="AH25" s="21"/>
      <c r="AI25" s="21"/>
      <c r="AJ25" s="40"/>
      <c r="AM25" s="14" t="s">
        <v>117</v>
      </c>
      <c r="AN25" s="41">
        <f>(COUNTIF(AB9:AB50,"○"))</f>
        <v>0</v>
      </c>
      <c r="AO25" s="41"/>
      <c r="AP25" s="45">
        <f>COUNTIF(AB9:AB48,"○")</f>
        <v>0</v>
      </c>
    </row>
    <row r="26" spans="1:49" ht="26.1" customHeight="1" thickBot="1">
      <c r="A26" s="19"/>
      <c r="B26" s="27">
        <f t="shared" si="0"/>
        <v>0</v>
      </c>
      <c r="C26" s="19"/>
      <c r="D26" s="19"/>
      <c r="E26" s="20">
        <v>18</v>
      </c>
      <c r="F26" s="16"/>
      <c r="G26" s="16"/>
      <c r="H26" s="17"/>
      <c r="I26" s="16"/>
      <c r="J26" s="17" t="s">
        <v>21</v>
      </c>
      <c r="K26" s="17"/>
      <c r="L26" s="17"/>
      <c r="M26" s="23"/>
      <c r="N26" s="17"/>
      <c r="O26" s="17"/>
      <c r="P26" s="16"/>
      <c r="Q26" s="21"/>
      <c r="R26" s="21"/>
      <c r="S26" s="21"/>
      <c r="T26" s="16"/>
      <c r="U26" s="21"/>
      <c r="V26" s="21"/>
      <c r="W26" s="21"/>
      <c r="X26" s="16"/>
      <c r="Y26" s="21"/>
      <c r="Z26" s="21"/>
      <c r="AA26" s="21"/>
      <c r="AB26" s="17"/>
      <c r="AC26" s="21"/>
      <c r="AD26" s="21"/>
      <c r="AE26" s="21"/>
      <c r="AF26" s="16"/>
      <c r="AG26" s="21"/>
      <c r="AH26" s="21"/>
      <c r="AI26" s="21"/>
      <c r="AJ26" s="40"/>
      <c r="AM26" s="14" t="s">
        <v>112</v>
      </c>
      <c r="AN26" s="41">
        <f>(COUNTIF(AB9:AB50,"○"))</f>
        <v>0</v>
      </c>
      <c r="AO26" s="41"/>
      <c r="AP26" s="45">
        <f>COUNTIFS(AP25,"&gt;=4")</f>
        <v>0</v>
      </c>
    </row>
    <row r="27" spans="1:49" ht="26.1" customHeight="1">
      <c r="A27" s="19"/>
      <c r="B27" s="27">
        <f t="shared" si="0"/>
        <v>0</v>
      </c>
      <c r="C27" s="19"/>
      <c r="D27" s="19"/>
      <c r="E27" s="20">
        <v>19</v>
      </c>
      <c r="F27" s="16"/>
      <c r="G27" s="16"/>
      <c r="H27" s="17"/>
      <c r="I27" s="16"/>
      <c r="J27" s="17" t="s">
        <v>21</v>
      </c>
      <c r="K27" s="17"/>
      <c r="L27" s="17"/>
      <c r="M27" s="23"/>
      <c r="N27" s="17"/>
      <c r="O27" s="17"/>
      <c r="P27" s="16"/>
      <c r="Q27" s="21"/>
      <c r="R27" s="21"/>
      <c r="S27" s="21"/>
      <c r="T27" s="16"/>
      <c r="U27" s="21"/>
      <c r="V27" s="21"/>
      <c r="W27" s="21"/>
      <c r="X27" s="16"/>
      <c r="Y27" s="21"/>
      <c r="Z27" s="21"/>
      <c r="AA27" s="21"/>
      <c r="AB27" s="17"/>
      <c r="AC27" s="21"/>
      <c r="AD27" s="21"/>
      <c r="AE27" s="21"/>
      <c r="AF27" s="16"/>
      <c r="AG27" s="21"/>
      <c r="AH27" s="21"/>
      <c r="AI27" s="21"/>
      <c r="AJ27" s="40"/>
      <c r="AM27" s="47" t="s">
        <v>118</v>
      </c>
      <c r="AN27" s="48"/>
      <c r="AO27" s="48"/>
      <c r="AP27" s="49">
        <f>SUM(AP9:AP24)</f>
        <v>0</v>
      </c>
    </row>
    <row r="28" spans="1:49" ht="26.1" customHeight="1">
      <c r="A28" s="19"/>
      <c r="B28" s="27">
        <f t="shared" si="0"/>
        <v>0</v>
      </c>
      <c r="C28" s="19"/>
      <c r="D28" s="19"/>
      <c r="E28" s="20">
        <v>20</v>
      </c>
      <c r="F28" s="16"/>
      <c r="G28" s="16"/>
      <c r="H28" s="17"/>
      <c r="I28" s="16"/>
      <c r="J28" s="17" t="s">
        <v>21</v>
      </c>
      <c r="K28" s="17"/>
      <c r="L28" s="17"/>
      <c r="M28" s="23"/>
      <c r="N28" s="17"/>
      <c r="O28" s="17"/>
      <c r="P28" s="16"/>
      <c r="Q28" s="21"/>
      <c r="R28" s="21"/>
      <c r="S28" s="21"/>
      <c r="T28" s="16"/>
      <c r="U28" s="21"/>
      <c r="V28" s="21"/>
      <c r="W28" s="21"/>
      <c r="X28" s="16"/>
      <c r="Y28" s="21"/>
      <c r="Z28" s="21"/>
      <c r="AA28" s="21"/>
      <c r="AB28" s="17"/>
      <c r="AC28" s="21"/>
      <c r="AD28" s="21"/>
      <c r="AE28" s="21"/>
      <c r="AF28" s="16"/>
      <c r="AG28" s="21"/>
      <c r="AH28" s="21"/>
      <c r="AI28" s="21"/>
      <c r="AJ28" s="40"/>
      <c r="AM28" s="14" t="s">
        <v>113</v>
      </c>
      <c r="AN28" s="41">
        <v>1000</v>
      </c>
      <c r="AO28" s="41"/>
      <c r="AP28" s="41">
        <f>(SUM(AN9:AN24)*AN28)</f>
        <v>0</v>
      </c>
    </row>
    <row r="29" spans="1:49" ht="26.1" customHeight="1">
      <c r="A29" s="19"/>
      <c r="B29" s="27">
        <f t="shared" si="0"/>
        <v>0</v>
      </c>
      <c r="C29" s="19"/>
      <c r="D29" s="19"/>
      <c r="E29" s="20">
        <v>21</v>
      </c>
      <c r="F29" s="16"/>
      <c r="G29" s="16"/>
      <c r="H29" s="17"/>
      <c r="I29" s="16"/>
      <c r="J29" s="17" t="s">
        <v>21</v>
      </c>
      <c r="K29" s="17"/>
      <c r="L29" s="17"/>
      <c r="M29" s="23"/>
      <c r="N29" s="17"/>
      <c r="O29" s="17"/>
      <c r="P29" s="16"/>
      <c r="Q29" s="21"/>
      <c r="R29" s="21"/>
      <c r="S29" s="21"/>
      <c r="T29" s="16"/>
      <c r="U29" s="21"/>
      <c r="V29" s="21"/>
      <c r="W29" s="21"/>
      <c r="X29" s="16"/>
      <c r="Y29" s="21"/>
      <c r="Z29" s="21"/>
      <c r="AA29" s="21"/>
      <c r="AB29" s="17"/>
      <c r="AC29" s="21"/>
      <c r="AD29" s="21"/>
      <c r="AE29" s="21"/>
      <c r="AF29" s="16"/>
      <c r="AG29" s="21"/>
      <c r="AH29" s="21"/>
      <c r="AI29" s="21"/>
      <c r="AJ29" s="40"/>
      <c r="AM29" s="14" t="s">
        <v>122</v>
      </c>
      <c r="AN29" s="41">
        <v>700</v>
      </c>
      <c r="AO29" s="41"/>
      <c r="AP29" s="41">
        <f>(SUM(AO9:AO24)*AN29)</f>
        <v>0</v>
      </c>
    </row>
    <row r="30" spans="1:49" ht="26.1" customHeight="1" thickBot="1">
      <c r="A30" s="19"/>
      <c r="B30" s="27">
        <f t="shared" si="0"/>
        <v>0</v>
      </c>
      <c r="C30" s="19"/>
      <c r="D30" s="19"/>
      <c r="E30" s="20">
        <v>22</v>
      </c>
      <c r="F30" s="16"/>
      <c r="G30" s="16"/>
      <c r="H30" s="17"/>
      <c r="I30" s="16"/>
      <c r="J30" s="17" t="s">
        <v>21</v>
      </c>
      <c r="K30" s="17"/>
      <c r="L30" s="17"/>
      <c r="M30" s="23"/>
      <c r="N30" s="17"/>
      <c r="O30" s="17"/>
      <c r="P30" s="16"/>
      <c r="Q30" s="21"/>
      <c r="R30" s="21"/>
      <c r="S30" s="21"/>
      <c r="T30" s="16"/>
      <c r="U30" s="21"/>
      <c r="V30" s="21"/>
      <c r="W30" s="21"/>
      <c r="X30" s="16"/>
      <c r="Y30" s="21"/>
      <c r="Z30" s="21"/>
      <c r="AA30" s="21"/>
      <c r="AB30" s="17"/>
      <c r="AC30" s="21"/>
      <c r="AD30" s="21"/>
      <c r="AE30" s="21"/>
      <c r="AF30" s="16"/>
      <c r="AG30" s="21"/>
      <c r="AH30" s="21"/>
      <c r="AI30" s="21"/>
      <c r="AJ30" s="40"/>
      <c r="AM30" s="14" t="s">
        <v>112</v>
      </c>
      <c r="AN30" s="41">
        <v>2000</v>
      </c>
      <c r="AP30" s="41">
        <f>(AP26*AN30)</f>
        <v>0</v>
      </c>
    </row>
    <row r="31" spans="1:49" ht="26.1" customHeight="1" thickBot="1">
      <c r="A31" s="19"/>
      <c r="B31" s="27">
        <f t="shared" si="0"/>
        <v>0</v>
      </c>
      <c r="C31" s="19"/>
      <c r="D31" s="19"/>
      <c r="E31" s="20">
        <v>23</v>
      </c>
      <c r="F31" s="16"/>
      <c r="G31" s="16"/>
      <c r="H31" s="17"/>
      <c r="I31" s="16"/>
      <c r="J31" s="17" t="s">
        <v>21</v>
      </c>
      <c r="K31" s="17"/>
      <c r="L31" s="17"/>
      <c r="M31" s="23"/>
      <c r="N31" s="17"/>
      <c r="O31" s="17"/>
      <c r="P31" s="16"/>
      <c r="Q31" s="21"/>
      <c r="R31" s="21"/>
      <c r="S31" s="21"/>
      <c r="T31" s="16"/>
      <c r="U31" s="21"/>
      <c r="V31" s="21"/>
      <c r="W31" s="21"/>
      <c r="X31" s="16"/>
      <c r="Y31" s="21"/>
      <c r="Z31" s="21"/>
      <c r="AA31" s="21"/>
      <c r="AB31" s="17"/>
      <c r="AC31" s="21"/>
      <c r="AD31" s="21"/>
      <c r="AE31" s="21"/>
      <c r="AF31" s="16"/>
      <c r="AG31" s="21"/>
      <c r="AH31" s="21"/>
      <c r="AI31" s="21"/>
      <c r="AJ31" s="40"/>
      <c r="AM31" s="47" t="s">
        <v>114</v>
      </c>
      <c r="AN31" s="48"/>
      <c r="AO31" s="48"/>
      <c r="AP31" s="54">
        <f>SUM(AP28:AP30)</f>
        <v>0</v>
      </c>
    </row>
    <row r="32" spans="1:49" ht="26.1" customHeight="1">
      <c r="C32"/>
      <c r="D32"/>
      <c r="E32" s="20">
        <v>24</v>
      </c>
      <c r="F32" s="16"/>
      <c r="G32" s="16"/>
      <c r="H32" s="17"/>
      <c r="I32" s="16"/>
      <c r="J32" s="17" t="s">
        <v>21</v>
      </c>
      <c r="K32" s="17"/>
      <c r="L32" s="17"/>
      <c r="M32" s="23"/>
      <c r="N32" s="17"/>
      <c r="O32" s="17"/>
      <c r="P32" s="16"/>
      <c r="Q32" s="21"/>
      <c r="R32" s="21"/>
      <c r="S32" s="21"/>
      <c r="T32" s="16"/>
      <c r="U32" s="21"/>
      <c r="V32" s="21"/>
      <c r="W32" s="21"/>
      <c r="X32" s="16"/>
      <c r="Y32" s="21"/>
      <c r="Z32" s="21"/>
      <c r="AA32" s="21"/>
      <c r="AB32" s="17"/>
      <c r="AC32" s="21"/>
      <c r="AD32" s="21"/>
      <c r="AE32" s="21"/>
      <c r="AF32" s="16"/>
      <c r="AG32" s="21"/>
      <c r="AH32" s="21"/>
      <c r="AI32" s="21"/>
      <c r="AJ32" s="40"/>
    </row>
    <row r="33" spans="3:36" ht="26.1" customHeight="1">
      <c r="C33"/>
      <c r="D33"/>
      <c r="E33" s="20">
        <v>25</v>
      </c>
      <c r="F33" s="16"/>
      <c r="G33" s="16"/>
      <c r="H33" s="17"/>
      <c r="I33" s="16"/>
      <c r="J33" s="17" t="s">
        <v>21</v>
      </c>
      <c r="K33" s="17"/>
      <c r="L33" s="17"/>
      <c r="M33" s="23"/>
      <c r="N33" s="17"/>
      <c r="O33" s="17"/>
      <c r="P33" s="16"/>
      <c r="Q33" s="21"/>
      <c r="R33" s="21"/>
      <c r="S33" s="21"/>
      <c r="T33" s="16"/>
      <c r="U33" s="21"/>
      <c r="V33" s="21"/>
      <c r="W33" s="21"/>
      <c r="X33" s="16"/>
      <c r="Y33" s="21"/>
      <c r="Z33" s="21"/>
      <c r="AA33" s="21"/>
      <c r="AB33" s="17"/>
      <c r="AC33" s="21"/>
      <c r="AD33" s="21"/>
      <c r="AE33" s="21"/>
      <c r="AF33" s="16"/>
      <c r="AG33" s="21"/>
      <c r="AH33" s="21"/>
      <c r="AI33" s="21"/>
      <c r="AJ33" s="40"/>
    </row>
    <row r="34" spans="3:36" ht="26.1" customHeight="1">
      <c r="C34"/>
      <c r="D34"/>
      <c r="E34" s="20">
        <v>26</v>
      </c>
      <c r="F34" s="16"/>
      <c r="G34" s="16"/>
      <c r="H34" s="17"/>
      <c r="I34" s="16"/>
      <c r="J34" s="17" t="s">
        <v>21</v>
      </c>
      <c r="K34" s="17"/>
      <c r="L34" s="17"/>
      <c r="M34" s="23"/>
      <c r="N34" s="17"/>
      <c r="O34" s="17"/>
      <c r="P34" s="16"/>
      <c r="Q34" s="21"/>
      <c r="R34" s="21"/>
      <c r="S34" s="21"/>
      <c r="T34" s="16"/>
      <c r="U34" s="21"/>
      <c r="V34" s="21"/>
      <c r="W34" s="21"/>
      <c r="X34" s="16"/>
      <c r="Y34" s="21"/>
      <c r="Z34" s="21"/>
      <c r="AA34" s="21"/>
      <c r="AB34" s="17"/>
      <c r="AC34" s="21"/>
      <c r="AD34" s="21"/>
      <c r="AE34" s="21"/>
      <c r="AF34" s="16"/>
      <c r="AG34" s="21"/>
      <c r="AH34" s="21"/>
      <c r="AI34" s="21"/>
      <c r="AJ34" s="40"/>
    </row>
    <row r="35" spans="3:36" ht="26.1" customHeight="1">
      <c r="C35"/>
      <c r="D35"/>
      <c r="E35" s="20">
        <v>27</v>
      </c>
      <c r="F35" s="16"/>
      <c r="G35" s="16"/>
      <c r="H35" s="17"/>
      <c r="I35" s="16"/>
      <c r="J35" s="17" t="s">
        <v>21</v>
      </c>
      <c r="K35" s="17"/>
      <c r="L35" s="17"/>
      <c r="M35" s="23"/>
      <c r="N35" s="17"/>
      <c r="O35" s="17"/>
      <c r="P35" s="16"/>
      <c r="Q35" s="21"/>
      <c r="R35" s="21"/>
      <c r="S35" s="21"/>
      <c r="T35" s="16"/>
      <c r="U35" s="21"/>
      <c r="V35" s="21"/>
      <c r="W35" s="21"/>
      <c r="X35" s="16"/>
      <c r="Y35" s="21"/>
      <c r="Z35" s="21"/>
      <c r="AA35" s="21"/>
      <c r="AB35" s="17"/>
      <c r="AC35" s="21"/>
      <c r="AD35" s="21"/>
      <c r="AE35" s="21"/>
      <c r="AF35" s="16"/>
      <c r="AG35" s="21"/>
      <c r="AH35" s="21"/>
      <c r="AI35" s="21"/>
      <c r="AJ35" s="40"/>
    </row>
    <row r="36" spans="3:36" ht="26.1" customHeight="1">
      <c r="C36"/>
      <c r="D36"/>
      <c r="E36" s="20">
        <v>28</v>
      </c>
      <c r="F36" s="16"/>
      <c r="G36" s="16"/>
      <c r="H36" s="17"/>
      <c r="I36" s="16"/>
      <c r="J36" s="17" t="s">
        <v>21</v>
      </c>
      <c r="K36" s="17"/>
      <c r="L36" s="17"/>
      <c r="M36" s="23"/>
      <c r="N36" s="17"/>
      <c r="O36" s="17"/>
      <c r="P36" s="16"/>
      <c r="Q36" s="21"/>
      <c r="R36" s="21"/>
      <c r="S36" s="21"/>
      <c r="T36" s="16"/>
      <c r="U36" s="21"/>
      <c r="V36" s="21"/>
      <c r="W36" s="21"/>
      <c r="X36" s="16"/>
      <c r="Y36" s="21"/>
      <c r="Z36" s="21"/>
      <c r="AA36" s="21"/>
      <c r="AB36" s="17"/>
      <c r="AC36" s="21"/>
      <c r="AD36" s="21"/>
      <c r="AE36" s="21"/>
      <c r="AF36" s="16"/>
      <c r="AG36" s="21"/>
      <c r="AH36" s="21"/>
      <c r="AI36" s="21"/>
      <c r="AJ36" s="40"/>
    </row>
    <row r="37" spans="3:36" ht="26.1" customHeight="1">
      <c r="C37"/>
      <c r="D37"/>
      <c r="E37" s="20">
        <v>29</v>
      </c>
      <c r="F37" s="16"/>
      <c r="G37" s="16"/>
      <c r="H37" s="17"/>
      <c r="I37" s="16"/>
      <c r="J37" s="17" t="s">
        <v>21</v>
      </c>
      <c r="K37" s="17"/>
      <c r="L37" s="17"/>
      <c r="M37" s="23"/>
      <c r="N37" s="17"/>
      <c r="O37" s="17"/>
      <c r="P37" s="16"/>
      <c r="Q37" s="21"/>
      <c r="R37" s="21"/>
      <c r="S37" s="21"/>
      <c r="T37" s="16"/>
      <c r="U37" s="21"/>
      <c r="V37" s="21"/>
      <c r="W37" s="21"/>
      <c r="X37" s="16"/>
      <c r="Y37" s="21"/>
      <c r="Z37" s="21"/>
      <c r="AA37" s="21"/>
      <c r="AB37" s="17"/>
      <c r="AC37" s="21"/>
      <c r="AD37" s="21"/>
      <c r="AE37" s="21"/>
      <c r="AF37" s="16"/>
      <c r="AG37" s="21"/>
      <c r="AH37" s="21"/>
      <c r="AI37" s="21"/>
      <c r="AJ37" s="40"/>
    </row>
    <row r="38" spans="3:36" ht="26.1" customHeight="1">
      <c r="C38"/>
      <c r="D38"/>
      <c r="E38" s="20">
        <v>30</v>
      </c>
      <c r="F38" s="16"/>
      <c r="G38" s="16"/>
      <c r="H38" s="17"/>
      <c r="I38" s="16"/>
      <c r="J38" s="17" t="s">
        <v>21</v>
      </c>
      <c r="K38" s="17"/>
      <c r="L38" s="17"/>
      <c r="M38" s="23"/>
      <c r="N38" s="17"/>
      <c r="O38" s="17"/>
      <c r="P38" s="16"/>
      <c r="Q38" s="21"/>
      <c r="R38" s="21"/>
      <c r="S38" s="21"/>
      <c r="T38" s="16"/>
      <c r="U38" s="21"/>
      <c r="V38" s="21"/>
      <c r="W38" s="21"/>
      <c r="X38" s="16"/>
      <c r="Y38" s="21"/>
      <c r="Z38" s="21"/>
      <c r="AA38" s="21"/>
      <c r="AB38" s="17"/>
      <c r="AC38" s="21"/>
      <c r="AD38" s="21"/>
      <c r="AE38" s="21"/>
      <c r="AF38" s="16"/>
      <c r="AG38" s="21"/>
      <c r="AH38" s="21"/>
      <c r="AI38" s="21"/>
      <c r="AJ38" s="40"/>
    </row>
    <row r="39" spans="3:36" ht="26.1" customHeight="1">
      <c r="C39"/>
      <c r="D39"/>
      <c r="E39" s="20">
        <v>31</v>
      </c>
      <c r="F39" s="16"/>
      <c r="G39" s="16"/>
      <c r="H39" s="17"/>
      <c r="I39" s="16"/>
      <c r="J39" s="17" t="s">
        <v>21</v>
      </c>
      <c r="K39" s="17"/>
      <c r="L39" s="17"/>
      <c r="M39" s="23"/>
      <c r="N39" s="17"/>
      <c r="O39" s="17"/>
      <c r="P39" s="16"/>
      <c r="Q39" s="21"/>
      <c r="R39" s="21"/>
      <c r="S39" s="21"/>
      <c r="T39" s="16"/>
      <c r="U39" s="21"/>
      <c r="V39" s="21"/>
      <c r="W39" s="21"/>
      <c r="X39" s="16"/>
      <c r="Y39" s="21"/>
      <c r="Z39" s="21"/>
      <c r="AA39" s="21"/>
      <c r="AB39" s="17"/>
      <c r="AC39" s="21"/>
      <c r="AD39" s="21"/>
      <c r="AE39" s="21"/>
      <c r="AF39" s="16"/>
      <c r="AG39" s="21"/>
      <c r="AH39" s="21"/>
      <c r="AI39" s="21"/>
      <c r="AJ39" s="40"/>
    </row>
    <row r="40" spans="3:36" ht="26.1" customHeight="1">
      <c r="C40"/>
      <c r="D40"/>
      <c r="E40" s="20">
        <v>32</v>
      </c>
      <c r="F40" s="16"/>
      <c r="G40" s="16"/>
      <c r="H40" s="17"/>
      <c r="I40" s="16"/>
      <c r="J40" s="17" t="s">
        <v>21</v>
      </c>
      <c r="K40" s="17"/>
      <c r="L40" s="17"/>
      <c r="M40" s="23"/>
      <c r="N40" s="17"/>
      <c r="O40" s="17"/>
      <c r="P40" s="16"/>
      <c r="Q40" s="21"/>
      <c r="R40" s="21"/>
      <c r="S40" s="21"/>
      <c r="T40" s="16"/>
      <c r="U40" s="21"/>
      <c r="V40" s="21"/>
      <c r="W40" s="21"/>
      <c r="X40" s="16"/>
      <c r="Y40" s="21"/>
      <c r="Z40" s="21"/>
      <c r="AA40" s="21"/>
      <c r="AB40" s="17"/>
      <c r="AC40" s="21"/>
      <c r="AD40" s="21"/>
      <c r="AE40" s="21"/>
      <c r="AF40" s="16"/>
      <c r="AG40" s="21"/>
      <c r="AH40" s="21"/>
      <c r="AI40" s="21"/>
      <c r="AJ40" s="40"/>
    </row>
    <row r="41" spans="3:36" ht="26.1" customHeight="1">
      <c r="C41"/>
      <c r="D41"/>
      <c r="E41" s="20">
        <v>33</v>
      </c>
      <c r="F41" s="16"/>
      <c r="G41" s="16"/>
      <c r="H41" s="17"/>
      <c r="I41" s="16"/>
      <c r="J41" s="17" t="s">
        <v>21</v>
      </c>
      <c r="K41" s="17"/>
      <c r="L41" s="17"/>
      <c r="M41" s="23"/>
      <c r="N41" s="17"/>
      <c r="O41" s="17"/>
      <c r="P41" s="16"/>
      <c r="Q41" s="21"/>
      <c r="R41" s="21"/>
      <c r="S41" s="21"/>
      <c r="T41" s="16"/>
      <c r="U41" s="21"/>
      <c r="V41" s="21"/>
      <c r="W41" s="21"/>
      <c r="X41" s="16"/>
      <c r="Y41" s="21"/>
      <c r="Z41" s="21"/>
      <c r="AA41" s="21"/>
      <c r="AB41" s="17"/>
      <c r="AC41" s="21"/>
      <c r="AD41" s="21"/>
      <c r="AE41" s="21"/>
      <c r="AF41" s="16"/>
      <c r="AG41" s="21"/>
      <c r="AH41" s="21"/>
      <c r="AI41" s="21"/>
      <c r="AJ41" s="40"/>
    </row>
    <row r="42" spans="3:36" ht="26.1" customHeight="1">
      <c r="C42"/>
      <c r="D42"/>
      <c r="E42" s="20">
        <v>34</v>
      </c>
      <c r="F42" s="16"/>
      <c r="G42" s="16"/>
      <c r="H42" s="17"/>
      <c r="I42" s="16"/>
      <c r="J42" s="17" t="s">
        <v>21</v>
      </c>
      <c r="K42" s="17"/>
      <c r="L42" s="17"/>
      <c r="M42" s="23"/>
      <c r="N42" s="17"/>
      <c r="O42" s="17"/>
      <c r="P42" s="16"/>
      <c r="Q42" s="21"/>
      <c r="R42" s="21"/>
      <c r="S42" s="21"/>
      <c r="T42" s="16"/>
      <c r="U42" s="21"/>
      <c r="V42" s="21"/>
      <c r="W42" s="21"/>
      <c r="X42" s="16"/>
      <c r="Y42" s="21"/>
      <c r="Z42" s="21"/>
      <c r="AA42" s="21"/>
      <c r="AB42" s="17"/>
      <c r="AC42" s="21"/>
      <c r="AD42" s="21"/>
      <c r="AE42" s="21"/>
      <c r="AF42" s="16"/>
      <c r="AG42" s="21"/>
      <c r="AH42" s="21"/>
      <c r="AI42" s="21"/>
      <c r="AJ42" s="40"/>
    </row>
    <row r="43" spans="3:36" ht="26.1" customHeight="1">
      <c r="C43"/>
      <c r="D43"/>
      <c r="E43" s="20">
        <v>35</v>
      </c>
      <c r="F43" s="16"/>
      <c r="G43" s="16"/>
      <c r="H43" s="17"/>
      <c r="I43" s="16"/>
      <c r="J43" s="17" t="s">
        <v>21</v>
      </c>
      <c r="K43" s="17"/>
      <c r="L43" s="17"/>
      <c r="M43" s="23"/>
      <c r="N43" s="17"/>
      <c r="O43" s="17"/>
      <c r="P43" s="16"/>
      <c r="Q43" s="21"/>
      <c r="R43" s="21"/>
      <c r="S43" s="21"/>
      <c r="T43" s="16"/>
      <c r="U43" s="21"/>
      <c r="V43" s="21"/>
      <c r="W43" s="21"/>
      <c r="X43" s="16"/>
      <c r="Y43" s="21"/>
      <c r="Z43" s="21"/>
      <c r="AA43" s="21"/>
      <c r="AB43" s="17"/>
      <c r="AC43" s="21"/>
      <c r="AD43" s="21"/>
      <c r="AE43" s="21"/>
      <c r="AF43" s="16"/>
      <c r="AG43" s="21"/>
      <c r="AH43" s="21"/>
      <c r="AI43" s="21"/>
      <c r="AJ43" s="40"/>
    </row>
    <row r="44" spans="3:36" ht="26.1" customHeight="1">
      <c r="C44"/>
      <c r="D44"/>
      <c r="E44" s="20">
        <v>36</v>
      </c>
      <c r="F44" s="16"/>
      <c r="G44" s="16"/>
      <c r="H44" s="17"/>
      <c r="I44" s="16"/>
      <c r="J44" s="17" t="s">
        <v>21</v>
      </c>
      <c r="K44" s="17"/>
      <c r="L44" s="17"/>
      <c r="M44" s="23"/>
      <c r="N44" s="17"/>
      <c r="O44" s="17"/>
      <c r="P44" s="16"/>
      <c r="Q44" s="21"/>
      <c r="R44" s="21"/>
      <c r="S44" s="21"/>
      <c r="T44" s="16"/>
      <c r="U44" s="21"/>
      <c r="V44" s="21"/>
      <c r="W44" s="21"/>
      <c r="X44" s="16"/>
      <c r="Y44" s="21"/>
      <c r="Z44" s="21"/>
      <c r="AA44" s="21"/>
      <c r="AB44" s="17"/>
      <c r="AC44" s="21"/>
      <c r="AD44" s="21"/>
      <c r="AE44" s="21"/>
      <c r="AF44" s="16"/>
      <c r="AG44" s="21"/>
      <c r="AH44" s="21"/>
      <c r="AI44" s="21"/>
      <c r="AJ44" s="40"/>
    </row>
    <row r="45" spans="3:36" ht="26.1" customHeight="1">
      <c r="C45"/>
      <c r="D45"/>
      <c r="E45" s="20">
        <v>37</v>
      </c>
      <c r="F45" s="16"/>
      <c r="G45" s="16"/>
      <c r="H45" s="17"/>
      <c r="I45" s="16"/>
      <c r="J45" s="17" t="s">
        <v>21</v>
      </c>
      <c r="K45" s="17"/>
      <c r="L45" s="17"/>
      <c r="M45" s="23"/>
      <c r="N45" s="17"/>
      <c r="O45" s="17"/>
      <c r="P45" s="16"/>
      <c r="Q45" s="21"/>
      <c r="R45" s="21"/>
      <c r="S45" s="21"/>
      <c r="T45" s="16"/>
      <c r="U45" s="21"/>
      <c r="V45" s="21"/>
      <c r="W45" s="21"/>
      <c r="X45" s="16"/>
      <c r="Y45" s="21"/>
      <c r="Z45" s="21"/>
      <c r="AA45" s="21"/>
      <c r="AB45" s="17"/>
      <c r="AC45" s="21"/>
      <c r="AD45" s="21"/>
      <c r="AE45" s="21"/>
      <c r="AF45" s="16"/>
      <c r="AG45" s="21"/>
      <c r="AH45" s="21"/>
      <c r="AI45" s="21"/>
      <c r="AJ45" s="40"/>
    </row>
    <row r="46" spans="3:36" ht="26.1" customHeight="1">
      <c r="C46"/>
      <c r="D46"/>
      <c r="E46" s="20">
        <v>38</v>
      </c>
      <c r="F46" s="16"/>
      <c r="G46" s="16"/>
      <c r="H46" s="17"/>
      <c r="I46" s="16"/>
      <c r="J46" s="17" t="s">
        <v>21</v>
      </c>
      <c r="K46" s="17"/>
      <c r="L46" s="17"/>
      <c r="M46" s="23"/>
      <c r="N46" s="17"/>
      <c r="O46" s="17"/>
      <c r="P46" s="16"/>
      <c r="Q46" s="21"/>
      <c r="R46" s="21"/>
      <c r="S46" s="21"/>
      <c r="T46" s="16"/>
      <c r="U46" s="21"/>
      <c r="V46" s="21"/>
      <c r="W46" s="21"/>
      <c r="X46" s="16"/>
      <c r="Y46" s="21"/>
      <c r="Z46" s="21"/>
      <c r="AA46" s="21"/>
      <c r="AB46" s="17"/>
      <c r="AC46" s="21"/>
      <c r="AD46" s="21"/>
      <c r="AE46" s="21"/>
      <c r="AF46" s="16"/>
      <c r="AG46" s="21"/>
      <c r="AH46" s="21"/>
      <c r="AI46" s="21"/>
      <c r="AJ46" s="40"/>
    </row>
    <row r="47" spans="3:36" ht="26.1" customHeight="1">
      <c r="C47"/>
      <c r="D47"/>
      <c r="E47" s="20">
        <v>39</v>
      </c>
      <c r="F47" s="16"/>
      <c r="G47" s="16"/>
      <c r="H47" s="17"/>
      <c r="I47" s="16"/>
      <c r="J47" s="17" t="s">
        <v>21</v>
      </c>
      <c r="K47" s="17"/>
      <c r="L47" s="17"/>
      <c r="M47" s="23"/>
      <c r="N47" s="17"/>
      <c r="O47" s="17"/>
      <c r="P47" s="16"/>
      <c r="Q47" s="21"/>
      <c r="R47" s="21"/>
      <c r="S47" s="21"/>
      <c r="T47" s="16"/>
      <c r="U47" s="21"/>
      <c r="V47" s="21"/>
      <c r="W47" s="21"/>
      <c r="X47" s="16"/>
      <c r="Y47" s="21"/>
      <c r="Z47" s="21"/>
      <c r="AA47" s="21"/>
      <c r="AB47" s="17"/>
      <c r="AC47" s="21"/>
      <c r="AD47" s="21"/>
      <c r="AE47" s="21"/>
      <c r="AF47" s="16"/>
      <c r="AG47" s="21"/>
      <c r="AH47" s="21"/>
      <c r="AI47" s="21"/>
      <c r="AJ47" s="40"/>
    </row>
    <row r="48" spans="3:36" ht="26.1" customHeight="1">
      <c r="C48"/>
      <c r="D48"/>
      <c r="E48" s="20">
        <v>40</v>
      </c>
      <c r="F48" s="16"/>
      <c r="G48" s="16"/>
      <c r="H48" s="17"/>
      <c r="I48" s="16"/>
      <c r="J48" s="17" t="s">
        <v>21</v>
      </c>
      <c r="K48" s="17"/>
      <c r="L48" s="17"/>
      <c r="M48" s="23"/>
      <c r="N48" s="17"/>
      <c r="O48" s="17"/>
      <c r="P48" s="16"/>
      <c r="Q48" s="21"/>
      <c r="R48" s="21"/>
      <c r="S48" s="21"/>
      <c r="T48" s="16"/>
      <c r="U48" s="21"/>
      <c r="V48" s="21"/>
      <c r="W48" s="21"/>
      <c r="X48" s="16"/>
      <c r="Y48" s="21"/>
      <c r="Z48" s="21"/>
      <c r="AA48" s="21"/>
      <c r="AB48" s="17"/>
      <c r="AC48" s="21"/>
      <c r="AD48" s="21"/>
      <c r="AE48" s="21"/>
      <c r="AF48" s="16"/>
      <c r="AG48" s="21"/>
      <c r="AH48" s="21"/>
      <c r="AI48" s="21"/>
      <c r="AJ48" s="40"/>
    </row>
    <row r="49" spans="3:36" ht="26.1" customHeight="1">
      <c r="C49"/>
      <c r="D49"/>
      <c r="E49" s="20">
        <v>41</v>
      </c>
      <c r="F49" s="16"/>
      <c r="G49" s="16"/>
      <c r="H49" s="17"/>
      <c r="I49" s="16"/>
      <c r="J49" s="17" t="s">
        <v>21</v>
      </c>
      <c r="K49" s="17"/>
      <c r="L49" s="17"/>
      <c r="M49" s="23"/>
      <c r="N49" s="17"/>
      <c r="O49" s="17"/>
      <c r="P49" s="16"/>
      <c r="Q49" s="21"/>
      <c r="R49" s="21"/>
      <c r="S49" s="21"/>
      <c r="T49" s="16"/>
      <c r="U49" s="21"/>
      <c r="V49" s="21"/>
      <c r="W49" s="21"/>
      <c r="X49" s="16"/>
      <c r="Y49" s="21"/>
      <c r="Z49" s="21"/>
      <c r="AA49" s="21"/>
      <c r="AB49" s="17"/>
      <c r="AC49" s="21"/>
      <c r="AD49" s="21"/>
      <c r="AE49" s="21"/>
      <c r="AF49" s="16"/>
      <c r="AG49" s="21"/>
      <c r="AH49" s="21"/>
      <c r="AI49" s="21"/>
      <c r="AJ49" s="40"/>
    </row>
    <row r="50" spans="3:36" ht="26.1" customHeight="1">
      <c r="C50"/>
      <c r="D50"/>
      <c r="E50" s="20">
        <v>42</v>
      </c>
      <c r="F50" s="16"/>
      <c r="G50" s="16"/>
      <c r="H50" s="17"/>
      <c r="I50" s="16"/>
      <c r="J50" s="17" t="s">
        <v>21</v>
      </c>
      <c r="K50" s="17"/>
      <c r="L50" s="17"/>
      <c r="M50" s="23"/>
      <c r="N50" s="17"/>
      <c r="O50" s="17"/>
      <c r="P50" s="16"/>
      <c r="Q50" s="21"/>
      <c r="R50" s="21"/>
      <c r="S50" s="21"/>
      <c r="T50" s="16"/>
      <c r="U50" s="21"/>
      <c r="V50" s="21"/>
      <c r="W50" s="21"/>
      <c r="X50" s="16"/>
      <c r="Y50" s="21"/>
      <c r="Z50" s="21"/>
      <c r="AA50" s="21"/>
      <c r="AB50" s="17"/>
      <c r="AC50" s="21"/>
      <c r="AD50" s="21"/>
      <c r="AE50" s="21"/>
      <c r="AF50" s="16"/>
      <c r="AG50" s="21"/>
      <c r="AH50" s="21"/>
      <c r="AI50" s="21"/>
      <c r="AJ50" s="40"/>
    </row>
    <row r="51" spans="3:36" ht="26.1" customHeight="1">
      <c r="C51"/>
      <c r="D51"/>
      <c r="F51"/>
      <c r="G51"/>
      <c r="H51"/>
      <c r="I51" s="4"/>
      <c r="J51" s="4"/>
      <c r="N51"/>
      <c r="O51"/>
      <c r="P51"/>
      <c r="Q51"/>
      <c r="R51"/>
    </row>
    <row r="52" spans="3:36" ht="26.1" customHeight="1">
      <c r="C52"/>
      <c r="D52"/>
      <c r="F52"/>
      <c r="G52"/>
      <c r="H52"/>
      <c r="I52" s="2"/>
      <c r="J52" s="2"/>
      <c r="N52"/>
      <c r="O52"/>
      <c r="P52"/>
      <c r="Q52"/>
      <c r="R52"/>
    </row>
    <row r="53" spans="3:36" ht="26.1" customHeight="1">
      <c r="C53"/>
      <c r="D53"/>
      <c r="F53"/>
      <c r="G53"/>
      <c r="H53"/>
      <c r="I53" s="2"/>
      <c r="J53" s="4"/>
      <c r="N53"/>
      <c r="O53"/>
      <c r="P53"/>
      <c r="Q53"/>
      <c r="R53"/>
    </row>
    <row r="54" spans="3:36" ht="26.1" customHeight="1">
      <c r="C54"/>
      <c r="D54"/>
      <c r="F54"/>
      <c r="G54"/>
      <c r="H54"/>
      <c r="I54" s="2"/>
      <c r="J54" s="2"/>
      <c r="N54"/>
      <c r="O54"/>
      <c r="P54"/>
      <c r="Q54"/>
      <c r="R54"/>
    </row>
    <row r="65" spans="3:18" ht="26.1" customHeight="1">
      <c r="C65"/>
      <c r="D65"/>
      <c r="F65"/>
      <c r="G65"/>
      <c r="H65"/>
      <c r="I65" s="2"/>
      <c r="J65" s="4"/>
      <c r="N65"/>
      <c r="O65"/>
      <c r="P65"/>
      <c r="Q65"/>
      <c r="R65"/>
    </row>
    <row r="66" spans="3:18" ht="26.1" customHeight="1">
      <c r="C66"/>
      <c r="D66"/>
      <c r="F66"/>
      <c r="G66"/>
      <c r="H66"/>
      <c r="I66" s="2"/>
      <c r="J66" s="4"/>
      <c r="N66"/>
      <c r="O66"/>
      <c r="P66"/>
      <c r="Q66"/>
      <c r="R66"/>
    </row>
    <row r="67" spans="3:18" ht="26.1" customHeight="1">
      <c r="C67"/>
      <c r="D67"/>
      <c r="F67"/>
      <c r="G67"/>
      <c r="H67"/>
      <c r="I67" s="2"/>
      <c r="J67" s="4"/>
      <c r="N67"/>
      <c r="O67"/>
      <c r="P67"/>
      <c r="Q67"/>
      <c r="R67"/>
    </row>
    <row r="68" spans="3:18" ht="26.1" customHeight="1">
      <c r="C68"/>
      <c r="D68"/>
      <c r="F68"/>
      <c r="G68"/>
      <c r="H68"/>
      <c r="I68" s="4"/>
      <c r="N68"/>
      <c r="O68"/>
      <c r="P68"/>
      <c r="Q68"/>
      <c r="R68"/>
    </row>
    <row r="69" spans="3:18" ht="26.1" customHeight="1">
      <c r="C69"/>
      <c r="D69"/>
      <c r="F69"/>
      <c r="G69"/>
      <c r="H69"/>
      <c r="I69" s="4"/>
      <c r="N69"/>
      <c r="O69"/>
      <c r="P69"/>
      <c r="Q69"/>
      <c r="R69"/>
    </row>
    <row r="70" spans="3:18" ht="26.1" customHeight="1">
      <c r="C70"/>
      <c r="D70"/>
      <c r="F70"/>
      <c r="G70"/>
      <c r="H70"/>
      <c r="I70" s="2"/>
      <c r="N70"/>
      <c r="O70"/>
      <c r="P70"/>
      <c r="Q70"/>
      <c r="R70"/>
    </row>
    <row r="71" spans="3:18" ht="26.1" customHeight="1">
      <c r="C71"/>
      <c r="D71"/>
      <c r="F71"/>
      <c r="G71"/>
      <c r="H71"/>
      <c r="I71" s="4"/>
      <c r="N71"/>
      <c r="O71"/>
      <c r="P71"/>
      <c r="Q71"/>
      <c r="R71"/>
    </row>
  </sheetData>
  <mergeCells count="4">
    <mergeCell ref="F1:AC1"/>
    <mergeCell ref="AA4:AE4"/>
    <mergeCell ref="AA2:AF2"/>
    <mergeCell ref="AA6:AF6"/>
  </mergeCells>
  <phoneticPr fontId="19"/>
  <conditionalFormatting sqref="G9">
    <cfRule type="expression" dxfId="1" priority="1" stopIfTrue="1">
      <formula>ISERROR(G9)</formula>
    </cfRule>
  </conditionalFormatting>
  <dataValidations count="7">
    <dataValidation imeMode="halfAlpha" allowBlank="1" showInputMessage="1" showErrorMessage="1" sqref="AH9:AI50 AG9 K9:O50 AD9:AE50 AC9 F9:F50 R9:S50 Q9:Q17 Q19 Q21:Q50 U9:W50 Y9:AA50" xr:uid="{00000000-0002-0000-0100-000000000000}"/>
    <dataValidation imeMode="halfKatakana" allowBlank="1" showInputMessage="1" showErrorMessage="1" sqref="H9:I50" xr:uid="{00000000-0002-0000-0100-000001000000}"/>
    <dataValidation imeMode="on" allowBlank="1" showInputMessage="1" showErrorMessage="1" sqref="G18" xr:uid="{00000000-0002-0000-0100-000002000000}"/>
    <dataValidation type="list" allowBlank="1" showInputMessage="1" showErrorMessage="1" errorTitle="入力ミス" error="種目コード以外の入力はできません。_x000d_必ずリストから選んでください。" sqref="AM11:AM16" xr:uid="{00000000-0002-0000-0100-000003000000}">
      <formula1>男子コード</formula1>
    </dataValidation>
    <dataValidation type="list" allowBlank="1" showInputMessage="1" showErrorMessage="1" errorTitle="入力エラー" error="種目コード以外の入力はできません。_x000d_必ずリストから選んでください。" sqref="Q20 Q18" xr:uid="{00000000-0002-0000-0100-000004000000}">
      <formula1>男子コード</formula1>
    </dataValidation>
    <dataValidation type="list" allowBlank="1" showInputMessage="1" sqref="AB9:AB50" xr:uid="{00000000-0002-0000-0100-000005000000}">
      <formula1>リレー</formula1>
    </dataValidation>
    <dataValidation type="list" allowBlank="1" showInputMessage="1" showErrorMessage="1" errorTitle="入力エラー" error="種目コード以外の入力はできません。_x000d_必ずリストから選んでください。" sqref="X9:X50" xr:uid="{00000000-0002-0000-0100-000006000000}">
      <formula1>女子コード</formula1>
    </dataValidation>
  </dataValidations>
  <printOptions horizontalCentered="1" verticalCentered="1"/>
  <pageMargins left="0.39370078740157483" right="0.39370078740157483" top="0.59055118110236227" bottom="0.59055118110236227" header="0" footer="0"/>
  <pageSetup paperSize="9" orientation="portrait" r:id="rId1"/>
  <headerFooter alignWithMargins="0">
    <oddHeader>&amp;R&amp;20No.&amp;P</oddHeader>
  </headerFooter>
  <colBreaks count="1" manualBreakCount="1">
    <brk id="38" max="27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error="プルダウンリストにない場合の手入力であれば「はい」を押してください。" promptTitle="プルダウンから選んでください。" prompt="東部、中部、西部の順に並んでいます。_x000a_リストにない場合は手入力をお願いします。" xr:uid="{4C6B5F4D-BCA8-4876-8702-182B31AC2EAE}">
          <x14:formula1>
            <xm:f>Sheet2!$C:$C</xm:f>
          </x14:formula1>
          <xm:sqref>AA2:AF2</xm:sqref>
        </x14:dataValidation>
        <x14:dataValidation type="list" allowBlank="1" showInputMessage="1" showErrorMessage="1" errorTitle="入力ミス" error="種目コード以外の入力はできません。_x000d_必ずリストから選んでください。" xr:uid="{30A289DD-FDAE-484B-B543-A2A021FE196B}">
          <x14:formula1>
            <xm:f>Sheet2!$J$2:$J$17</xm:f>
          </x14:formula1>
          <xm:sqref>P9:P50 T9:T50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W114"/>
  <sheetViews>
    <sheetView tabSelected="1" view="pageBreakPreview" topLeftCell="P10" zoomScaleNormal="75" zoomScaleSheetLayoutView="100" zoomScalePageLayoutView="75" workbookViewId="0">
      <selection activeCell="T12" sqref="T12"/>
    </sheetView>
  </sheetViews>
  <sheetFormatPr defaultColWidth="8.85546875" defaultRowHeight="26.1" customHeight="1"/>
  <cols>
    <col min="1" max="1" width="8" hidden="1" customWidth="1"/>
    <col min="2" max="2" width="18.42578125" hidden="1" customWidth="1"/>
    <col min="3" max="3" width="8" style="13" hidden="1" customWidth="1"/>
    <col min="4" max="4" width="9.7109375" style="13" hidden="1" customWidth="1"/>
    <col min="5" max="5" width="4.7109375" style="3" customWidth="1"/>
    <col min="6" max="6" width="11" style="3" customWidth="1"/>
    <col min="7" max="7" width="17" style="3" customWidth="1"/>
    <col min="8" max="8" width="17" style="13" customWidth="1"/>
    <col min="9" max="9" width="8.7109375" hidden="1" customWidth="1"/>
    <col min="10" max="11" width="8.42578125" customWidth="1"/>
    <col min="12" max="12" width="20.7109375" hidden="1" customWidth="1"/>
    <col min="13" max="13" width="5.7109375" hidden="1" customWidth="1"/>
    <col min="14" max="15" width="5.7109375" style="3" hidden="1" customWidth="1"/>
    <col min="16" max="16" width="19.28515625" style="3" customWidth="1"/>
    <col min="17" max="17" width="17.28515625" style="3" customWidth="1"/>
    <col min="18" max="18" width="14.140625" style="3" hidden="1" customWidth="1"/>
    <col min="19" max="19" width="11.7109375" hidden="1" customWidth="1"/>
    <col min="20" max="20" width="19.28515625" customWidth="1"/>
    <col min="21" max="21" width="17.28515625" customWidth="1"/>
    <col min="22" max="22" width="19.7109375" hidden="1" customWidth="1"/>
    <col min="23" max="23" width="11.7109375" hidden="1" customWidth="1"/>
    <col min="24" max="24" width="19.28515625" hidden="1" customWidth="1"/>
    <col min="25" max="25" width="17.28515625" hidden="1" customWidth="1"/>
    <col min="26" max="26" width="19.7109375" hidden="1" customWidth="1"/>
    <col min="27" max="27" width="11.7109375" hidden="1" customWidth="1"/>
    <col min="28" max="28" width="19.28515625" customWidth="1"/>
    <col min="29" max="29" width="17.28515625" customWidth="1"/>
    <col min="30" max="30" width="19.7109375" hidden="1" customWidth="1"/>
    <col min="31" max="32" width="11.7109375" hidden="1" customWidth="1"/>
    <col min="33" max="33" width="28.7109375" hidden="1" customWidth="1"/>
    <col min="34" max="34" width="19.7109375" hidden="1" customWidth="1"/>
    <col min="35" max="35" width="11.7109375" hidden="1" customWidth="1"/>
    <col min="36" max="36" width="20.28515625" customWidth="1"/>
    <col min="37" max="37" width="1.85546875" customWidth="1"/>
    <col min="38" max="38" width="20.28515625" customWidth="1"/>
    <col min="39" max="40" width="7.7109375" style="3" customWidth="1"/>
    <col min="41" max="41" width="10" style="3" customWidth="1"/>
    <col min="42" max="42" width="28.7109375" customWidth="1"/>
    <col min="43" max="43" width="19.7109375" customWidth="1"/>
    <col min="48" max="49" width="16.42578125" bestFit="1" customWidth="1"/>
  </cols>
  <sheetData>
    <row r="1" spans="1:49" ht="26.1" customHeight="1">
      <c r="F1" s="66" t="s">
        <v>199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</row>
    <row r="2" spans="1:49" ht="26.1" customHeight="1">
      <c r="U2" s="11" t="s">
        <v>0</v>
      </c>
      <c r="W2" s="1"/>
      <c r="X2" s="11"/>
      <c r="Y2" s="11"/>
      <c r="AA2" s="69"/>
      <c r="AB2" s="69"/>
      <c r="AC2" s="69"/>
      <c r="AD2" s="69"/>
      <c r="AE2" s="69"/>
      <c r="AF2" s="69"/>
    </row>
    <row r="3" spans="1:49" ht="10.15" customHeight="1">
      <c r="AA3" s="24"/>
      <c r="AB3" s="24"/>
      <c r="AC3" s="24"/>
      <c r="AD3" s="24"/>
      <c r="AE3" s="24"/>
      <c r="AF3" s="24"/>
    </row>
    <row r="4" spans="1:49" ht="26.1" customHeight="1">
      <c r="U4" s="12" t="s">
        <v>1</v>
      </c>
      <c r="W4" s="1"/>
      <c r="X4" s="12"/>
      <c r="Y4" s="12"/>
      <c r="AA4" s="68"/>
      <c r="AB4" s="68"/>
      <c r="AC4" s="68"/>
      <c r="AD4" s="68"/>
      <c r="AE4" s="68"/>
      <c r="AF4" s="15"/>
    </row>
    <row r="5" spans="1:49" ht="10.15" customHeight="1">
      <c r="U5" s="1"/>
      <c r="W5" s="1"/>
      <c r="X5" s="1"/>
      <c r="Y5" s="1"/>
      <c r="AA5" s="25"/>
      <c r="AB5" s="25"/>
      <c r="AC5" s="24"/>
      <c r="AD5" s="24"/>
      <c r="AE5" s="25"/>
      <c r="AF5" s="25"/>
    </row>
    <row r="6" spans="1:49" ht="26.1" customHeight="1">
      <c r="U6" s="12" t="s">
        <v>2</v>
      </c>
      <c r="W6" s="1"/>
      <c r="X6" s="12"/>
      <c r="Y6" s="12"/>
      <c r="AA6" s="69"/>
      <c r="AB6" s="69"/>
      <c r="AC6" s="69"/>
      <c r="AD6" s="69"/>
      <c r="AE6" s="69"/>
      <c r="AF6" s="69"/>
    </row>
    <row r="7" spans="1:49" ht="10.15" customHeight="1"/>
    <row r="8" spans="1:49" s="2" customFormat="1" ht="26.1" customHeight="1" thickBot="1">
      <c r="A8" s="19" t="s">
        <v>35</v>
      </c>
      <c r="B8" s="28" t="s">
        <v>36</v>
      </c>
      <c r="C8" s="19" t="s">
        <v>37</v>
      </c>
      <c r="D8" s="19" t="s">
        <v>3</v>
      </c>
      <c r="E8" s="20"/>
      <c r="F8" s="31" t="s">
        <v>3</v>
      </c>
      <c r="G8" s="31" t="s">
        <v>4</v>
      </c>
      <c r="H8" s="31" t="s">
        <v>62</v>
      </c>
      <c r="I8" s="31" t="s">
        <v>39</v>
      </c>
      <c r="J8" s="31" t="s">
        <v>6</v>
      </c>
      <c r="K8" s="31" t="s">
        <v>5</v>
      </c>
      <c r="L8" s="31" t="s">
        <v>40</v>
      </c>
      <c r="M8" s="31" t="s">
        <v>41</v>
      </c>
      <c r="N8" s="31" t="s">
        <v>42</v>
      </c>
      <c r="O8" s="31" t="s">
        <v>43</v>
      </c>
      <c r="P8" s="31" t="s">
        <v>120</v>
      </c>
      <c r="Q8" s="31" t="s">
        <v>7</v>
      </c>
      <c r="R8" s="31" t="s">
        <v>44</v>
      </c>
      <c r="S8" s="31" t="s">
        <v>45</v>
      </c>
      <c r="T8" s="31" t="s">
        <v>8</v>
      </c>
      <c r="U8" s="31" t="s">
        <v>7</v>
      </c>
      <c r="V8" s="31" t="s">
        <v>46</v>
      </c>
      <c r="W8" s="31" t="s">
        <v>47</v>
      </c>
      <c r="X8" s="31" t="s">
        <v>32</v>
      </c>
      <c r="Y8" s="31" t="s">
        <v>7</v>
      </c>
      <c r="Z8" s="32" t="s">
        <v>48</v>
      </c>
      <c r="AA8" s="32" t="s">
        <v>49</v>
      </c>
      <c r="AB8" s="31" t="s">
        <v>33</v>
      </c>
      <c r="AC8" s="31" t="s">
        <v>7</v>
      </c>
      <c r="AD8" s="22" t="s">
        <v>50</v>
      </c>
      <c r="AE8" s="22" t="s">
        <v>51</v>
      </c>
      <c r="AF8" s="20" t="s">
        <v>31</v>
      </c>
      <c r="AG8" s="20" t="s">
        <v>7</v>
      </c>
      <c r="AH8" s="22" t="s">
        <v>52</v>
      </c>
      <c r="AI8" s="22" t="s">
        <v>53</v>
      </c>
      <c r="AJ8" s="28" t="s">
        <v>93</v>
      </c>
      <c r="AL8" s="41" t="s">
        <v>94</v>
      </c>
      <c r="AM8" s="41" t="s">
        <v>201</v>
      </c>
      <c r="AN8" s="41" t="s">
        <v>202</v>
      </c>
      <c r="AO8" s="41" t="s">
        <v>95</v>
      </c>
    </row>
    <row r="9" spans="1:49" s="2" customFormat="1" ht="26.1" customHeight="1">
      <c r="A9" s="19"/>
      <c r="B9" s="27">
        <f>$AA$2</f>
        <v>0</v>
      </c>
      <c r="C9" s="19"/>
      <c r="D9" s="19"/>
      <c r="E9" s="20">
        <v>1</v>
      </c>
      <c r="F9" s="17"/>
      <c r="G9" s="17"/>
      <c r="H9" s="17"/>
      <c r="I9" s="16"/>
      <c r="J9" s="17" t="s">
        <v>89</v>
      </c>
      <c r="K9" s="17"/>
      <c r="L9" s="17"/>
      <c r="M9" s="23"/>
      <c r="N9" s="17"/>
      <c r="O9" s="17"/>
      <c r="P9" s="16"/>
      <c r="Q9" s="21"/>
      <c r="R9" s="21"/>
      <c r="S9" s="21"/>
      <c r="T9" s="16"/>
      <c r="U9" s="21"/>
      <c r="V9" s="21"/>
      <c r="W9" s="21"/>
      <c r="X9" s="16"/>
      <c r="Y9" s="21"/>
      <c r="Z9" s="21"/>
      <c r="AA9" s="21"/>
      <c r="AB9" s="17"/>
      <c r="AC9" s="21"/>
      <c r="AD9" s="21"/>
      <c r="AE9" s="21"/>
      <c r="AF9" s="16"/>
      <c r="AG9" s="21"/>
      <c r="AH9" s="21"/>
      <c r="AI9" s="21"/>
      <c r="AJ9" s="39"/>
      <c r="AL9" s="14" t="s">
        <v>99</v>
      </c>
      <c r="AM9" s="41">
        <f>COUNTIF(P9:P50,"女子1年100m")</f>
        <v>0</v>
      </c>
      <c r="AN9" s="41">
        <f>COUNTIF(T9:T50,"女子1年100m")</f>
        <v>0</v>
      </c>
      <c r="AO9" s="43">
        <f>(AM9+AN9)</f>
        <v>0</v>
      </c>
    </row>
    <row r="10" spans="1:49" s="2" customFormat="1" ht="26.1" customHeight="1">
      <c r="A10" s="19"/>
      <c r="B10" s="27">
        <f t="shared" ref="B10:B48" si="0">$AA$2</f>
        <v>0</v>
      </c>
      <c r="C10" s="19"/>
      <c r="D10" s="19"/>
      <c r="E10" s="20">
        <v>2</v>
      </c>
      <c r="F10" s="17"/>
      <c r="G10" s="17"/>
      <c r="H10" s="17"/>
      <c r="I10" s="16"/>
      <c r="J10" s="17" t="s">
        <v>89</v>
      </c>
      <c r="K10" s="17"/>
      <c r="L10" s="17"/>
      <c r="M10" s="23"/>
      <c r="N10" s="17"/>
      <c r="O10" s="17"/>
      <c r="P10" s="16"/>
      <c r="Q10" s="21"/>
      <c r="R10" s="21"/>
      <c r="S10" s="21"/>
      <c r="T10" s="16"/>
      <c r="U10" s="21"/>
      <c r="V10" s="21"/>
      <c r="W10" s="21"/>
      <c r="X10" s="16"/>
      <c r="Y10" s="21"/>
      <c r="Z10" s="21"/>
      <c r="AA10" s="21"/>
      <c r="AB10" s="17"/>
      <c r="AC10" s="21"/>
      <c r="AD10" s="21"/>
      <c r="AE10" s="21"/>
      <c r="AF10" s="16"/>
      <c r="AG10" s="21"/>
      <c r="AH10" s="21"/>
      <c r="AI10" s="21"/>
      <c r="AJ10" s="39"/>
      <c r="AL10" s="14" t="s">
        <v>192</v>
      </c>
      <c r="AM10" s="41">
        <f>COUNTIF(P9:P50,"女子1年800m(OP)")</f>
        <v>0</v>
      </c>
      <c r="AN10" s="41">
        <f>COUNTIF(T9:T50,"女子1年800m(OP)")</f>
        <v>0</v>
      </c>
      <c r="AO10" s="44">
        <f>(AM10+AN10)</f>
        <v>0</v>
      </c>
    </row>
    <row r="11" spans="1:49" s="2" customFormat="1" ht="26.1" customHeight="1">
      <c r="A11" s="19"/>
      <c r="B11" s="27">
        <f t="shared" si="0"/>
        <v>0</v>
      </c>
      <c r="C11" s="19"/>
      <c r="D11" s="19"/>
      <c r="E11" s="20">
        <v>3</v>
      </c>
      <c r="F11" s="17"/>
      <c r="G11" s="17"/>
      <c r="H11" s="17"/>
      <c r="I11" s="16"/>
      <c r="J11" s="17" t="s">
        <v>89</v>
      </c>
      <c r="K11" s="17"/>
      <c r="L11" s="17"/>
      <c r="M11" s="23"/>
      <c r="N11" s="17"/>
      <c r="O11" s="17"/>
      <c r="P11" s="16"/>
      <c r="Q11" s="21"/>
      <c r="R11" s="21"/>
      <c r="S11" s="21"/>
      <c r="T11" s="16"/>
      <c r="U11" s="21"/>
      <c r="V11" s="21"/>
      <c r="W11" s="21"/>
      <c r="X11" s="16"/>
      <c r="Y11" s="21"/>
      <c r="Z11" s="21"/>
      <c r="AA11" s="21"/>
      <c r="AB11" s="17"/>
      <c r="AC11" s="21"/>
      <c r="AD11" s="21"/>
      <c r="AE11" s="21"/>
      <c r="AF11" s="16"/>
      <c r="AG11" s="21"/>
      <c r="AH11" s="21"/>
      <c r="AI11" s="21"/>
      <c r="AJ11" s="39"/>
      <c r="AL11" s="42" t="s">
        <v>86</v>
      </c>
      <c r="AM11" s="41">
        <f>COUNTIF(P9:P50,"女子2年100m")</f>
        <v>0</v>
      </c>
      <c r="AN11" s="41">
        <f>COUNTIF(T9:T50,"女子2年100m")</f>
        <v>0</v>
      </c>
      <c r="AO11" s="44">
        <f t="shared" ref="AO11:AO22" si="1">(AM11+AN11)</f>
        <v>0</v>
      </c>
    </row>
    <row r="12" spans="1:49" s="2" customFormat="1" ht="26.1" customHeight="1">
      <c r="A12" s="19"/>
      <c r="B12" s="27">
        <f t="shared" si="0"/>
        <v>0</v>
      </c>
      <c r="C12" s="19"/>
      <c r="D12" s="19"/>
      <c r="E12" s="20">
        <v>4</v>
      </c>
      <c r="F12" s="17"/>
      <c r="G12" s="17"/>
      <c r="H12" s="17"/>
      <c r="I12" s="16"/>
      <c r="J12" s="17" t="s">
        <v>89</v>
      </c>
      <c r="K12" s="17"/>
      <c r="L12" s="17"/>
      <c r="M12" s="23"/>
      <c r="N12" s="17"/>
      <c r="O12" s="17"/>
      <c r="P12" s="16"/>
      <c r="Q12" s="21"/>
      <c r="R12" s="21"/>
      <c r="S12" s="21"/>
      <c r="T12" s="16"/>
      <c r="U12" s="21"/>
      <c r="V12" s="21"/>
      <c r="W12" s="21"/>
      <c r="X12" s="16"/>
      <c r="Y12" s="21"/>
      <c r="Z12" s="21"/>
      <c r="AA12" s="21"/>
      <c r="AB12" s="17"/>
      <c r="AC12" s="21"/>
      <c r="AD12" s="21"/>
      <c r="AE12" s="21"/>
      <c r="AF12" s="16"/>
      <c r="AG12" s="21"/>
      <c r="AH12" s="21"/>
      <c r="AI12" s="21"/>
      <c r="AJ12" s="39"/>
      <c r="AL12" s="42" t="s">
        <v>100</v>
      </c>
      <c r="AM12" s="41">
        <f>COUNTIF(P9:P50,"女子3年100m")</f>
        <v>0</v>
      </c>
      <c r="AN12" s="41">
        <f>COUNTIF(T9:T50,"女子3年100m")</f>
        <v>0</v>
      </c>
      <c r="AO12" s="44">
        <f t="shared" si="1"/>
        <v>0</v>
      </c>
    </row>
    <row r="13" spans="1:49" s="2" customFormat="1" ht="26.1" customHeight="1">
      <c r="A13" s="19"/>
      <c r="B13" s="27">
        <f t="shared" si="0"/>
        <v>0</v>
      </c>
      <c r="C13" s="19"/>
      <c r="D13" s="19"/>
      <c r="E13" s="20">
        <v>5</v>
      </c>
      <c r="F13" s="17"/>
      <c r="G13" s="17"/>
      <c r="H13" s="17"/>
      <c r="I13" s="16"/>
      <c r="J13" s="17" t="s">
        <v>89</v>
      </c>
      <c r="K13" s="17"/>
      <c r="L13" s="17"/>
      <c r="M13" s="23"/>
      <c r="N13" s="17"/>
      <c r="O13" s="17"/>
      <c r="P13" s="16"/>
      <c r="Q13" s="21"/>
      <c r="R13" s="21"/>
      <c r="S13" s="21"/>
      <c r="T13" s="16"/>
      <c r="U13" s="21"/>
      <c r="V13" s="21"/>
      <c r="W13" s="21"/>
      <c r="X13" s="16"/>
      <c r="Y13" s="21"/>
      <c r="Z13" s="21"/>
      <c r="AA13" s="21"/>
      <c r="AB13" s="17"/>
      <c r="AC13" s="21"/>
      <c r="AD13" s="21"/>
      <c r="AE13" s="21"/>
      <c r="AF13" s="16"/>
      <c r="AG13" s="21"/>
      <c r="AH13" s="21"/>
      <c r="AI13" s="21"/>
      <c r="AJ13" s="39"/>
      <c r="AL13" s="42" t="s">
        <v>101</v>
      </c>
      <c r="AM13" s="41">
        <f>COUNTIF(P9:P50,"女子200m")</f>
        <v>0</v>
      </c>
      <c r="AN13" s="41">
        <f>COUNTIF(T9:T50,"女子200m")</f>
        <v>0</v>
      </c>
      <c r="AO13" s="44">
        <f t="shared" si="1"/>
        <v>0</v>
      </c>
    </row>
    <row r="14" spans="1:49" s="2" customFormat="1" ht="26.1" customHeight="1">
      <c r="A14" s="19"/>
      <c r="B14" s="27">
        <f t="shared" si="0"/>
        <v>0</v>
      </c>
      <c r="C14" s="19"/>
      <c r="D14" s="19"/>
      <c r="E14" s="20">
        <v>6</v>
      </c>
      <c r="F14" s="17"/>
      <c r="G14" s="17"/>
      <c r="H14" s="17"/>
      <c r="I14" s="16"/>
      <c r="J14" s="17" t="s">
        <v>89</v>
      </c>
      <c r="K14" s="17"/>
      <c r="L14" s="17"/>
      <c r="M14" s="23"/>
      <c r="N14" s="17"/>
      <c r="O14" s="17"/>
      <c r="P14" s="16"/>
      <c r="Q14" s="21"/>
      <c r="R14" s="21"/>
      <c r="S14" s="21"/>
      <c r="T14" s="16"/>
      <c r="U14" s="21"/>
      <c r="V14" s="21"/>
      <c r="W14" s="21"/>
      <c r="X14" s="16"/>
      <c r="Y14" s="21"/>
      <c r="Z14" s="21"/>
      <c r="AA14" s="21"/>
      <c r="AB14" s="17"/>
      <c r="AC14" s="21"/>
      <c r="AD14" s="21"/>
      <c r="AE14" s="21"/>
      <c r="AF14" s="16"/>
      <c r="AG14" s="21"/>
      <c r="AH14" s="21"/>
      <c r="AI14" s="21"/>
      <c r="AJ14" s="39"/>
      <c r="AL14" s="42" t="s">
        <v>111</v>
      </c>
      <c r="AM14" s="41">
        <f>COUNTIF(P9:P50,"女子800m")</f>
        <v>0</v>
      </c>
      <c r="AN14" s="41">
        <f>COUNTIF(T9:T50,"女子800m")</f>
        <v>0</v>
      </c>
      <c r="AO14" s="44">
        <f t="shared" si="1"/>
        <v>0</v>
      </c>
      <c r="AW14" s="4"/>
    </row>
    <row r="15" spans="1:49" s="2" customFormat="1" ht="26.1" customHeight="1">
      <c r="A15" s="19"/>
      <c r="B15" s="27">
        <f t="shared" si="0"/>
        <v>0</v>
      </c>
      <c r="C15" s="19"/>
      <c r="D15" s="19"/>
      <c r="E15" s="20">
        <v>7</v>
      </c>
      <c r="F15" s="17"/>
      <c r="G15" s="17"/>
      <c r="H15" s="17"/>
      <c r="I15" s="16"/>
      <c r="J15" s="17" t="s">
        <v>89</v>
      </c>
      <c r="K15" s="17"/>
      <c r="L15" s="17"/>
      <c r="M15" s="23"/>
      <c r="N15" s="17"/>
      <c r="O15" s="17"/>
      <c r="P15" s="16"/>
      <c r="Q15" s="21"/>
      <c r="R15" s="21"/>
      <c r="S15" s="21"/>
      <c r="T15" s="16"/>
      <c r="U15" s="21"/>
      <c r="V15" s="21"/>
      <c r="W15" s="21"/>
      <c r="X15" s="16"/>
      <c r="Y15" s="21"/>
      <c r="Z15" s="21"/>
      <c r="AA15" s="21"/>
      <c r="AB15" s="17"/>
      <c r="AC15" s="21"/>
      <c r="AD15" s="21"/>
      <c r="AE15" s="21"/>
      <c r="AF15" s="16"/>
      <c r="AG15" s="21"/>
      <c r="AH15" s="21"/>
      <c r="AI15" s="21"/>
      <c r="AJ15" s="39"/>
      <c r="AL15" s="42" t="s">
        <v>104</v>
      </c>
      <c r="AM15" s="41">
        <f>COUNTIF(P9:P50,"女子1500m")</f>
        <v>0</v>
      </c>
      <c r="AN15" s="41">
        <f>COUNTIF(T9:T50,"女子1500m")</f>
        <v>0</v>
      </c>
      <c r="AO15" s="44">
        <f t="shared" si="1"/>
        <v>0</v>
      </c>
      <c r="AW15" s="5"/>
    </row>
    <row r="16" spans="1:49" s="2" customFormat="1" ht="26.1" customHeight="1">
      <c r="A16" s="19"/>
      <c r="B16" s="27">
        <f t="shared" si="0"/>
        <v>0</v>
      </c>
      <c r="C16" s="19"/>
      <c r="D16" s="19"/>
      <c r="E16" s="20">
        <v>8</v>
      </c>
      <c r="F16" s="17"/>
      <c r="G16" s="17"/>
      <c r="H16" s="17"/>
      <c r="I16" s="16"/>
      <c r="J16" s="17" t="s">
        <v>89</v>
      </c>
      <c r="K16" s="17"/>
      <c r="L16" s="17"/>
      <c r="M16" s="23"/>
      <c r="N16" s="17"/>
      <c r="O16" s="17"/>
      <c r="P16" s="16"/>
      <c r="Q16" s="21"/>
      <c r="R16" s="21"/>
      <c r="S16" s="21"/>
      <c r="T16" s="16"/>
      <c r="U16" s="21"/>
      <c r="V16" s="21"/>
      <c r="W16" s="21"/>
      <c r="X16" s="16"/>
      <c r="Y16" s="21"/>
      <c r="Z16" s="21"/>
      <c r="AA16" s="21"/>
      <c r="AB16" s="17"/>
      <c r="AC16" s="21"/>
      <c r="AD16" s="21"/>
      <c r="AE16" s="21"/>
      <c r="AF16" s="16"/>
      <c r="AG16" s="21"/>
      <c r="AH16" s="21"/>
      <c r="AI16" s="21"/>
      <c r="AJ16" s="39"/>
      <c r="AL16" s="42" t="s">
        <v>105</v>
      </c>
      <c r="AM16" s="41">
        <f>COUNTIF(P9:P50,"女子100mH(0.762m)")</f>
        <v>0</v>
      </c>
      <c r="AN16" s="41">
        <f>COUNTIF(T9:T50,"女子100mH(0.762m)")</f>
        <v>0</v>
      </c>
      <c r="AO16" s="44">
        <f t="shared" si="1"/>
        <v>0</v>
      </c>
      <c r="AV16" s="4"/>
    </row>
    <row r="17" spans="1:49" s="2" customFormat="1" ht="26.1" customHeight="1">
      <c r="A17" s="19"/>
      <c r="B17" s="27">
        <f t="shared" si="0"/>
        <v>0</v>
      </c>
      <c r="C17" s="19"/>
      <c r="D17" s="19"/>
      <c r="E17" s="20">
        <v>9</v>
      </c>
      <c r="F17" s="17"/>
      <c r="G17" s="17"/>
      <c r="H17" s="17"/>
      <c r="I17" s="16"/>
      <c r="J17" s="17" t="s">
        <v>89</v>
      </c>
      <c r="K17" s="17"/>
      <c r="L17" s="17"/>
      <c r="M17" s="23"/>
      <c r="N17" s="17"/>
      <c r="O17" s="17"/>
      <c r="P17" s="16"/>
      <c r="Q17" s="21"/>
      <c r="R17" s="21"/>
      <c r="S17" s="21"/>
      <c r="T17" s="16"/>
      <c r="U17" s="21"/>
      <c r="V17" s="21"/>
      <c r="W17" s="21"/>
      <c r="X17" s="16"/>
      <c r="Y17" s="21"/>
      <c r="Z17" s="21"/>
      <c r="AA17" s="21"/>
      <c r="AB17" s="17"/>
      <c r="AC17" s="21"/>
      <c r="AD17" s="21"/>
      <c r="AE17" s="21"/>
      <c r="AF17" s="16"/>
      <c r="AG17" s="21"/>
      <c r="AH17" s="21"/>
      <c r="AI17" s="21"/>
      <c r="AJ17" s="39"/>
      <c r="AL17" s="14" t="s">
        <v>102</v>
      </c>
      <c r="AM17" s="41">
        <f>COUNTIF(P9:P50,"女子走高跳")</f>
        <v>0</v>
      </c>
      <c r="AN17" s="41">
        <f>COUNTIF(T9:T50,"女子走高跳")</f>
        <v>0</v>
      </c>
      <c r="AO17" s="44">
        <f t="shared" si="1"/>
        <v>0</v>
      </c>
    </row>
    <row r="18" spans="1:49" s="2" customFormat="1" ht="26.1" customHeight="1">
      <c r="A18" s="19"/>
      <c r="B18" s="27">
        <f t="shared" si="0"/>
        <v>0</v>
      </c>
      <c r="C18" s="19"/>
      <c r="D18" s="19"/>
      <c r="E18" s="20">
        <v>10</v>
      </c>
      <c r="F18" s="17"/>
      <c r="G18" s="17"/>
      <c r="H18" s="17"/>
      <c r="I18" s="16"/>
      <c r="J18" s="17" t="s">
        <v>89</v>
      </c>
      <c r="K18" s="17"/>
      <c r="L18" s="17"/>
      <c r="M18" s="23"/>
      <c r="N18" s="17"/>
      <c r="O18" s="17"/>
      <c r="P18" s="16"/>
      <c r="Q18" s="21"/>
      <c r="R18" s="21"/>
      <c r="S18" s="21"/>
      <c r="T18" s="16"/>
      <c r="U18" s="21"/>
      <c r="V18" s="21"/>
      <c r="W18" s="21"/>
      <c r="X18" s="16"/>
      <c r="Y18" s="21"/>
      <c r="Z18" s="21"/>
      <c r="AA18" s="21"/>
      <c r="AB18" s="17"/>
      <c r="AC18" s="21"/>
      <c r="AD18" s="21"/>
      <c r="AE18" s="21"/>
      <c r="AF18" s="16"/>
      <c r="AG18" s="21"/>
      <c r="AH18" s="21"/>
      <c r="AI18" s="21"/>
      <c r="AJ18" s="39"/>
      <c r="AL18" s="14" t="s">
        <v>103</v>
      </c>
      <c r="AM18" s="41">
        <f>COUNTIF($P$9:$P$50,"女子走幅跳")</f>
        <v>0</v>
      </c>
      <c r="AN18" s="41">
        <f>COUNTIF(T9:T50,"女子走幅跳")</f>
        <v>0</v>
      </c>
      <c r="AO18" s="44">
        <f>(AM18+AN18)</f>
        <v>0</v>
      </c>
    </row>
    <row r="19" spans="1:49" ht="26.1" customHeight="1">
      <c r="A19" s="19"/>
      <c r="B19" s="27">
        <f t="shared" si="0"/>
        <v>0</v>
      </c>
      <c r="C19" s="19"/>
      <c r="D19" s="19"/>
      <c r="E19" s="20">
        <v>11</v>
      </c>
      <c r="F19" s="17"/>
      <c r="G19" s="17"/>
      <c r="H19" s="17"/>
      <c r="I19" s="16"/>
      <c r="J19" s="17" t="s">
        <v>89</v>
      </c>
      <c r="K19" s="17"/>
      <c r="L19" s="17"/>
      <c r="M19" s="23"/>
      <c r="N19" s="17"/>
      <c r="O19" s="17"/>
      <c r="P19" s="16"/>
      <c r="Q19" s="21"/>
      <c r="R19" s="21"/>
      <c r="S19" s="21"/>
      <c r="T19" s="16"/>
      <c r="U19" s="21"/>
      <c r="V19" s="21"/>
      <c r="W19" s="21"/>
      <c r="X19" s="16"/>
      <c r="Y19" s="21"/>
      <c r="Z19" s="21"/>
      <c r="AA19" s="21"/>
      <c r="AB19" s="17"/>
      <c r="AC19" s="21"/>
      <c r="AD19" s="21"/>
      <c r="AE19" s="21"/>
      <c r="AF19" s="16"/>
      <c r="AG19" s="21"/>
      <c r="AH19" s="21"/>
      <c r="AI19" s="21"/>
      <c r="AJ19" s="40"/>
      <c r="AL19" s="14" t="s">
        <v>187</v>
      </c>
      <c r="AM19" s="41">
        <f>COUNTIF($P$9:$P$50,"女子棒高跳")</f>
        <v>0</v>
      </c>
      <c r="AN19" s="41">
        <f>COUNTIF($T$9:$T$50,"女子棒高跳")</f>
        <v>0</v>
      </c>
      <c r="AO19" s="44">
        <f t="shared" ref="AO19:AO21" si="2">(AM19+AN19)</f>
        <v>0</v>
      </c>
      <c r="AV19" s="2"/>
      <c r="AW19" s="4"/>
    </row>
    <row r="20" spans="1:49" ht="26.1" customHeight="1">
      <c r="A20" s="19"/>
      <c r="B20" s="27">
        <f t="shared" si="0"/>
        <v>0</v>
      </c>
      <c r="C20" s="19"/>
      <c r="D20" s="19"/>
      <c r="E20" s="20">
        <v>12</v>
      </c>
      <c r="F20" s="17"/>
      <c r="G20" s="17"/>
      <c r="H20" s="17"/>
      <c r="I20" s="16"/>
      <c r="J20" s="17" t="s">
        <v>89</v>
      </c>
      <c r="K20" s="17"/>
      <c r="L20" s="17"/>
      <c r="M20" s="23"/>
      <c r="N20" s="17"/>
      <c r="O20" s="17"/>
      <c r="P20" s="16"/>
      <c r="Q20" s="21"/>
      <c r="R20" s="21"/>
      <c r="S20" s="21"/>
      <c r="T20" s="16"/>
      <c r="U20" s="21"/>
      <c r="V20" s="21"/>
      <c r="W20" s="21"/>
      <c r="X20" s="16"/>
      <c r="Y20" s="21"/>
      <c r="Z20" s="21"/>
      <c r="AA20" s="21"/>
      <c r="AB20" s="17"/>
      <c r="AC20" s="21"/>
      <c r="AD20" s="21"/>
      <c r="AE20" s="21"/>
      <c r="AF20" s="16"/>
      <c r="AG20" s="21"/>
      <c r="AH20" s="21"/>
      <c r="AI20" s="21"/>
      <c r="AJ20" s="40"/>
      <c r="AL20" s="14" t="s">
        <v>106</v>
      </c>
      <c r="AM20" s="41">
        <f>COUNTIF($P$9:$P$50,"女子砲丸投(2.721kg)")</f>
        <v>0</v>
      </c>
      <c r="AN20" s="41">
        <f>COUNTIF(T9:T50,"女子砲丸投(2.721kg)")</f>
        <v>0</v>
      </c>
      <c r="AO20" s="44">
        <f t="shared" si="2"/>
        <v>0</v>
      </c>
      <c r="AV20" s="2"/>
    </row>
    <row r="21" spans="1:49" ht="26.1" customHeight="1">
      <c r="A21" s="19"/>
      <c r="B21" s="27">
        <f t="shared" si="0"/>
        <v>0</v>
      </c>
      <c r="C21" s="19"/>
      <c r="D21" s="19"/>
      <c r="E21" s="20">
        <v>13</v>
      </c>
      <c r="F21" s="17"/>
      <c r="G21" s="17"/>
      <c r="H21" s="17"/>
      <c r="I21" s="16"/>
      <c r="J21" s="17" t="s">
        <v>89</v>
      </c>
      <c r="K21" s="17"/>
      <c r="L21" s="17"/>
      <c r="M21" s="23"/>
      <c r="N21" s="17"/>
      <c r="O21" s="17"/>
      <c r="P21" s="16"/>
      <c r="Q21" s="21"/>
      <c r="R21" s="21"/>
      <c r="S21" s="21"/>
      <c r="T21" s="16"/>
      <c r="U21" s="21"/>
      <c r="V21" s="21"/>
      <c r="W21" s="21"/>
      <c r="X21" s="16"/>
      <c r="Y21" s="21"/>
      <c r="Z21" s="21"/>
      <c r="AA21" s="21"/>
      <c r="AB21" s="17"/>
      <c r="AC21" s="21"/>
      <c r="AD21" s="21"/>
      <c r="AE21" s="21"/>
      <c r="AF21" s="16"/>
      <c r="AG21" s="21"/>
      <c r="AH21" s="21"/>
      <c r="AI21" s="21"/>
      <c r="AJ21" s="40"/>
      <c r="AL21" s="14" t="s">
        <v>189</v>
      </c>
      <c r="AM21" s="41">
        <f>COUNTIF($P$9:$P$50,"女子円盤投(1.000kg)")</f>
        <v>0</v>
      </c>
      <c r="AN21" s="41">
        <f>COUNTIF($T$9:$T$50,"女子円盤投(1.000kg)")</f>
        <v>0</v>
      </c>
      <c r="AO21" s="44">
        <f t="shared" si="2"/>
        <v>0</v>
      </c>
    </row>
    <row r="22" spans="1:49" ht="26.1" customHeight="1">
      <c r="A22" s="19"/>
      <c r="B22" s="27">
        <f t="shared" si="0"/>
        <v>0</v>
      </c>
      <c r="C22" s="19"/>
      <c r="D22" s="19"/>
      <c r="E22" s="20">
        <v>14</v>
      </c>
      <c r="F22" s="17"/>
      <c r="G22" s="17"/>
      <c r="H22" s="26"/>
      <c r="I22" s="18"/>
      <c r="J22" s="17" t="s">
        <v>59</v>
      </c>
      <c r="K22" s="17"/>
      <c r="L22" s="17"/>
      <c r="M22" s="23"/>
      <c r="N22" s="17"/>
      <c r="O22" s="17"/>
      <c r="P22" s="16"/>
      <c r="Q22" s="21"/>
      <c r="R22" s="21"/>
      <c r="S22" s="21"/>
      <c r="T22" s="16"/>
      <c r="U22" s="21"/>
      <c r="V22" s="21"/>
      <c r="W22" s="21"/>
      <c r="X22" s="16"/>
      <c r="Y22" s="21"/>
      <c r="Z22" s="21"/>
      <c r="AA22" s="21"/>
      <c r="AB22" s="16"/>
      <c r="AC22" s="21"/>
      <c r="AD22" s="21"/>
      <c r="AE22" s="21"/>
      <c r="AF22" s="16"/>
      <c r="AG22" s="21"/>
      <c r="AH22" s="21"/>
      <c r="AI22" s="21"/>
      <c r="AJ22" s="40"/>
      <c r="AL22" s="14" t="s">
        <v>116</v>
      </c>
      <c r="AM22" s="41">
        <f>COUNTIF(P9:P50,"女子4種競技")</f>
        <v>0</v>
      </c>
      <c r="AN22" s="41">
        <f>COUNTIF(T9:T50,"女子4種競技")</f>
        <v>0</v>
      </c>
      <c r="AO22" s="44">
        <f t="shared" si="1"/>
        <v>0</v>
      </c>
    </row>
    <row r="23" spans="1:49" ht="26.1" customHeight="1" thickBot="1">
      <c r="A23" s="19"/>
      <c r="B23" s="27">
        <f t="shared" si="0"/>
        <v>0</v>
      </c>
      <c r="C23" s="19"/>
      <c r="D23" s="19"/>
      <c r="E23" s="20">
        <v>15</v>
      </c>
      <c r="F23" s="17"/>
      <c r="G23" s="17"/>
      <c r="H23" s="17"/>
      <c r="I23" s="16"/>
      <c r="J23" s="17" t="s">
        <v>59</v>
      </c>
      <c r="K23" s="17"/>
      <c r="L23" s="17"/>
      <c r="M23" s="23"/>
      <c r="N23" s="17"/>
      <c r="O23" s="17"/>
      <c r="P23" s="16"/>
      <c r="Q23" s="21"/>
      <c r="R23" s="21"/>
      <c r="S23" s="21"/>
      <c r="T23" s="16"/>
      <c r="U23" s="21"/>
      <c r="V23" s="21"/>
      <c r="W23" s="21"/>
      <c r="X23" s="16"/>
      <c r="Y23" s="21"/>
      <c r="Z23" s="21"/>
      <c r="AA23" s="21"/>
      <c r="AB23" s="16"/>
      <c r="AC23" s="21"/>
      <c r="AD23" s="21"/>
      <c r="AE23" s="21"/>
      <c r="AF23" s="16"/>
      <c r="AG23" s="21"/>
      <c r="AH23" s="21"/>
      <c r="AI23" s="21"/>
      <c r="AJ23" s="40"/>
      <c r="AL23" s="14" t="s">
        <v>117</v>
      </c>
      <c r="AM23" s="41">
        <f>COUNTIF(AB9:AB50,"○")</f>
        <v>0</v>
      </c>
      <c r="AN23" s="41"/>
      <c r="AO23" s="45">
        <f>COUNTIF(AB9:AB48,"○")</f>
        <v>0</v>
      </c>
    </row>
    <row r="24" spans="1:49" ht="26.1" customHeight="1" thickBot="1">
      <c r="A24" s="19"/>
      <c r="B24" s="27">
        <f t="shared" si="0"/>
        <v>0</v>
      </c>
      <c r="C24" s="19"/>
      <c r="D24" s="19"/>
      <c r="E24" s="20">
        <v>16</v>
      </c>
      <c r="F24" s="17"/>
      <c r="G24" s="17"/>
      <c r="H24" s="17"/>
      <c r="I24" s="16"/>
      <c r="J24" s="17" t="s">
        <v>59</v>
      </c>
      <c r="K24" s="17"/>
      <c r="L24" s="17"/>
      <c r="M24" s="23"/>
      <c r="N24" s="17"/>
      <c r="O24" s="17"/>
      <c r="P24" s="16"/>
      <c r="Q24" s="21"/>
      <c r="R24" s="21"/>
      <c r="S24" s="21"/>
      <c r="T24" s="16"/>
      <c r="U24" s="21"/>
      <c r="V24" s="21"/>
      <c r="W24" s="21"/>
      <c r="X24" s="16"/>
      <c r="Y24" s="21"/>
      <c r="Z24" s="21"/>
      <c r="AA24" s="21"/>
      <c r="AB24" s="16"/>
      <c r="AC24" s="21"/>
      <c r="AD24" s="21"/>
      <c r="AE24" s="21"/>
      <c r="AF24" s="16"/>
      <c r="AG24" s="21"/>
      <c r="AH24" s="21"/>
      <c r="AI24" s="21"/>
      <c r="AJ24" s="40"/>
      <c r="AL24" s="14" t="s">
        <v>112</v>
      </c>
      <c r="AM24" s="41">
        <f>COUNTIF(AB10:AB51,"○")</f>
        <v>0</v>
      </c>
      <c r="AN24" s="41"/>
      <c r="AO24" s="45">
        <f>COUNTIFS(AO23,"&gt;=4")</f>
        <v>0</v>
      </c>
    </row>
    <row r="25" spans="1:49" ht="26.1" customHeight="1">
      <c r="A25" s="19"/>
      <c r="B25" s="27">
        <f t="shared" si="0"/>
        <v>0</v>
      </c>
      <c r="C25" s="19"/>
      <c r="D25" s="19"/>
      <c r="E25" s="20">
        <v>17</v>
      </c>
      <c r="F25" s="17"/>
      <c r="G25" s="17"/>
      <c r="H25" s="17"/>
      <c r="I25" s="16"/>
      <c r="J25" s="17" t="s">
        <v>59</v>
      </c>
      <c r="K25" s="17"/>
      <c r="L25" s="17"/>
      <c r="M25" s="23"/>
      <c r="N25" s="17"/>
      <c r="O25" s="17"/>
      <c r="P25" s="16"/>
      <c r="Q25" s="21"/>
      <c r="R25" s="21"/>
      <c r="S25" s="21"/>
      <c r="T25" s="16"/>
      <c r="U25" s="21"/>
      <c r="V25" s="21"/>
      <c r="W25" s="21"/>
      <c r="X25" s="16"/>
      <c r="Y25" s="21"/>
      <c r="Z25" s="21"/>
      <c r="AA25" s="21"/>
      <c r="AB25" s="16"/>
      <c r="AC25" s="21"/>
      <c r="AD25" s="21"/>
      <c r="AE25" s="21"/>
      <c r="AF25" s="16"/>
      <c r="AG25" s="21"/>
      <c r="AH25" s="21"/>
      <c r="AI25" s="21"/>
      <c r="AJ25" s="40"/>
      <c r="AL25" s="50" t="s">
        <v>118</v>
      </c>
      <c r="AM25" s="51"/>
      <c r="AN25" s="51"/>
      <c r="AO25" s="52">
        <f>SUM(AO9:AO22)</f>
        <v>0</v>
      </c>
    </row>
    <row r="26" spans="1:49" ht="26.1" customHeight="1">
      <c r="A26" s="19"/>
      <c r="B26" s="27">
        <f t="shared" si="0"/>
        <v>0</v>
      </c>
      <c r="C26" s="19"/>
      <c r="D26" s="19"/>
      <c r="E26" s="20">
        <v>18</v>
      </c>
      <c r="F26" s="17"/>
      <c r="G26" s="17"/>
      <c r="H26" s="17"/>
      <c r="I26" s="16"/>
      <c r="J26" s="17" t="s">
        <v>59</v>
      </c>
      <c r="K26" s="17"/>
      <c r="L26" s="17"/>
      <c r="M26" s="23"/>
      <c r="N26" s="17"/>
      <c r="O26" s="17"/>
      <c r="P26" s="16"/>
      <c r="Q26" s="21"/>
      <c r="R26" s="21"/>
      <c r="S26" s="21"/>
      <c r="T26" s="16"/>
      <c r="U26" s="21"/>
      <c r="V26" s="21"/>
      <c r="W26" s="21"/>
      <c r="X26" s="16"/>
      <c r="Y26" s="21"/>
      <c r="Z26" s="21"/>
      <c r="AA26" s="21"/>
      <c r="AB26" s="16"/>
      <c r="AC26" s="21"/>
      <c r="AD26" s="21"/>
      <c r="AE26" s="21"/>
      <c r="AF26" s="16"/>
      <c r="AG26" s="21"/>
      <c r="AH26" s="21"/>
      <c r="AI26" s="21"/>
      <c r="AJ26" s="40"/>
      <c r="AL26" s="14" t="s">
        <v>113</v>
      </c>
      <c r="AM26" s="41">
        <v>1000</v>
      </c>
      <c r="AN26" s="41"/>
      <c r="AO26" s="41">
        <f>(SUM(AM9:AM22)*AM26)</f>
        <v>0</v>
      </c>
    </row>
    <row r="27" spans="1:49" ht="26.1" customHeight="1">
      <c r="A27" s="19"/>
      <c r="B27" s="27">
        <f t="shared" si="0"/>
        <v>0</v>
      </c>
      <c r="C27" s="19"/>
      <c r="D27" s="19"/>
      <c r="E27" s="20">
        <v>19</v>
      </c>
      <c r="F27" s="17"/>
      <c r="G27" s="17"/>
      <c r="H27" s="17"/>
      <c r="I27" s="16"/>
      <c r="J27" s="17" t="s">
        <v>59</v>
      </c>
      <c r="K27" s="17"/>
      <c r="L27" s="17"/>
      <c r="M27" s="23"/>
      <c r="N27" s="17"/>
      <c r="O27" s="17"/>
      <c r="P27" s="16"/>
      <c r="Q27" s="21"/>
      <c r="R27" s="21"/>
      <c r="S27" s="21"/>
      <c r="T27" s="16"/>
      <c r="U27" s="21"/>
      <c r="V27" s="21"/>
      <c r="W27" s="21"/>
      <c r="X27" s="16"/>
      <c r="Y27" s="21"/>
      <c r="Z27" s="21"/>
      <c r="AA27" s="21"/>
      <c r="AB27" s="16"/>
      <c r="AC27" s="21"/>
      <c r="AD27" s="21"/>
      <c r="AE27" s="21"/>
      <c r="AF27" s="16"/>
      <c r="AG27" s="21"/>
      <c r="AH27" s="21"/>
      <c r="AI27" s="21"/>
      <c r="AJ27" s="40"/>
      <c r="AL27" s="14" t="s">
        <v>123</v>
      </c>
      <c r="AM27" s="41">
        <v>700</v>
      </c>
      <c r="AN27" s="41"/>
      <c r="AO27" s="41">
        <f>(SUM(AN9:AN22)*AM27)</f>
        <v>0</v>
      </c>
    </row>
    <row r="28" spans="1:49" ht="26.1" customHeight="1" thickBot="1">
      <c r="A28" s="19"/>
      <c r="B28" s="27">
        <f t="shared" si="0"/>
        <v>0</v>
      </c>
      <c r="C28" s="19"/>
      <c r="D28" s="19"/>
      <c r="E28" s="20">
        <v>20</v>
      </c>
      <c r="F28" s="17"/>
      <c r="G28" s="17"/>
      <c r="H28" s="17"/>
      <c r="I28" s="16"/>
      <c r="J28" s="17" t="s">
        <v>59</v>
      </c>
      <c r="K28" s="17"/>
      <c r="L28" s="17"/>
      <c r="M28" s="23"/>
      <c r="N28" s="17"/>
      <c r="O28" s="17"/>
      <c r="P28" s="16"/>
      <c r="Q28" s="21"/>
      <c r="R28" s="21"/>
      <c r="S28" s="21"/>
      <c r="T28" s="16"/>
      <c r="U28" s="21"/>
      <c r="V28" s="21"/>
      <c r="W28" s="21"/>
      <c r="X28" s="16"/>
      <c r="Y28" s="21"/>
      <c r="Z28" s="21"/>
      <c r="AA28" s="21"/>
      <c r="AB28" s="16"/>
      <c r="AC28" s="21"/>
      <c r="AD28" s="21"/>
      <c r="AE28" s="21"/>
      <c r="AF28" s="16"/>
      <c r="AG28" s="21"/>
      <c r="AH28" s="21"/>
      <c r="AI28" s="21"/>
      <c r="AJ28" s="40"/>
      <c r="AL28" s="14" t="s">
        <v>112</v>
      </c>
      <c r="AM28" s="41">
        <v>2000</v>
      </c>
      <c r="AO28" s="41">
        <f>(AO24*AM28)</f>
        <v>0</v>
      </c>
    </row>
    <row r="29" spans="1:49" ht="26.1" customHeight="1" thickBot="1">
      <c r="A29" s="19"/>
      <c r="B29" s="27">
        <f t="shared" si="0"/>
        <v>0</v>
      </c>
      <c r="C29" s="19"/>
      <c r="D29" s="19"/>
      <c r="E29" s="20">
        <v>21</v>
      </c>
      <c r="F29" s="17"/>
      <c r="G29" s="17"/>
      <c r="H29" s="16"/>
      <c r="I29" s="16"/>
      <c r="J29" s="17" t="s">
        <v>59</v>
      </c>
      <c r="K29" s="17"/>
      <c r="L29" s="17"/>
      <c r="M29" s="23"/>
      <c r="N29" s="17"/>
      <c r="O29" s="17"/>
      <c r="P29" s="16"/>
      <c r="Q29" s="21"/>
      <c r="R29" s="21"/>
      <c r="S29" s="21"/>
      <c r="T29" s="16"/>
      <c r="U29" s="21"/>
      <c r="V29" s="21"/>
      <c r="W29" s="21"/>
      <c r="X29" s="16"/>
      <c r="Y29" s="21"/>
      <c r="Z29" s="21"/>
      <c r="AA29" s="21"/>
      <c r="AB29" s="16"/>
      <c r="AC29" s="21"/>
      <c r="AD29" s="21"/>
      <c r="AE29" s="21"/>
      <c r="AF29" s="16"/>
      <c r="AG29" s="21"/>
      <c r="AH29" s="21"/>
      <c r="AI29" s="21"/>
      <c r="AJ29" s="40"/>
      <c r="AL29" s="47" t="s">
        <v>114</v>
      </c>
      <c r="AM29" s="48"/>
      <c r="AN29" s="48"/>
      <c r="AO29" s="54">
        <f>SUM(AO26:AO28)</f>
        <v>0</v>
      </c>
    </row>
    <row r="30" spans="1:49" ht="26.1" customHeight="1">
      <c r="A30" s="19"/>
      <c r="B30" s="27">
        <f t="shared" si="0"/>
        <v>0</v>
      </c>
      <c r="C30" s="19"/>
      <c r="D30" s="19"/>
      <c r="E30" s="20">
        <v>22</v>
      </c>
      <c r="F30" s="17"/>
      <c r="G30" s="17"/>
      <c r="H30" s="16"/>
      <c r="I30" s="16"/>
      <c r="J30" s="17" t="s">
        <v>59</v>
      </c>
      <c r="K30" s="17"/>
      <c r="L30" s="17"/>
      <c r="M30" s="23"/>
      <c r="N30" s="17"/>
      <c r="O30" s="17"/>
      <c r="P30" s="16"/>
      <c r="Q30" s="21"/>
      <c r="R30" s="21"/>
      <c r="S30" s="21"/>
      <c r="T30" s="16"/>
      <c r="U30" s="21"/>
      <c r="V30" s="21"/>
      <c r="W30" s="21"/>
      <c r="X30" s="16"/>
      <c r="Y30" s="21"/>
      <c r="Z30" s="21"/>
      <c r="AA30" s="21"/>
      <c r="AB30" s="16"/>
      <c r="AC30" s="21"/>
      <c r="AD30" s="21"/>
      <c r="AE30" s="21"/>
      <c r="AF30" s="16"/>
      <c r="AG30" s="21"/>
      <c r="AH30" s="21"/>
      <c r="AI30" s="21"/>
      <c r="AJ30" s="40"/>
    </row>
    <row r="31" spans="1:49" ht="26.1" customHeight="1">
      <c r="A31" s="19"/>
      <c r="B31" s="27">
        <f t="shared" si="0"/>
        <v>0</v>
      </c>
      <c r="C31" s="19"/>
      <c r="D31" s="19"/>
      <c r="E31" s="20">
        <v>23</v>
      </c>
      <c r="F31" s="17"/>
      <c r="G31" s="17"/>
      <c r="H31" s="16"/>
      <c r="I31" s="16"/>
      <c r="J31" s="17" t="s">
        <v>59</v>
      </c>
      <c r="K31" s="17"/>
      <c r="L31" s="17"/>
      <c r="M31" s="23"/>
      <c r="N31" s="17"/>
      <c r="O31" s="17"/>
      <c r="P31" s="16"/>
      <c r="Q31" s="21"/>
      <c r="R31" s="21"/>
      <c r="S31" s="21"/>
      <c r="T31" s="16"/>
      <c r="U31" s="21"/>
      <c r="V31" s="21"/>
      <c r="W31" s="21"/>
      <c r="X31" s="16"/>
      <c r="Y31" s="21"/>
      <c r="Z31" s="21"/>
      <c r="AA31" s="21"/>
      <c r="AB31" s="16"/>
      <c r="AC31" s="21"/>
      <c r="AD31" s="21"/>
      <c r="AE31" s="21"/>
      <c r="AF31" s="16"/>
      <c r="AG31" s="21"/>
      <c r="AH31" s="21"/>
      <c r="AI31" s="21"/>
      <c r="AJ31" s="40"/>
    </row>
    <row r="32" spans="1:49" ht="26.1" customHeight="1">
      <c r="A32" s="19"/>
      <c r="B32" s="27">
        <f t="shared" si="0"/>
        <v>0</v>
      </c>
      <c r="C32" s="19"/>
      <c r="D32" s="19"/>
      <c r="E32" s="20">
        <v>24</v>
      </c>
      <c r="F32" s="17"/>
      <c r="G32" s="17"/>
      <c r="H32" s="16"/>
      <c r="I32" s="16"/>
      <c r="J32" s="17" t="s">
        <v>59</v>
      </c>
      <c r="K32" s="17"/>
      <c r="L32" s="17"/>
      <c r="M32" s="23"/>
      <c r="N32" s="17"/>
      <c r="O32" s="17"/>
      <c r="P32" s="16"/>
      <c r="Q32" s="21"/>
      <c r="R32" s="21"/>
      <c r="S32" s="21"/>
      <c r="T32" s="16"/>
      <c r="U32" s="21"/>
      <c r="V32" s="21"/>
      <c r="W32" s="21"/>
      <c r="X32" s="16"/>
      <c r="Y32" s="21"/>
      <c r="Z32" s="21"/>
      <c r="AA32" s="21"/>
      <c r="AB32" s="16"/>
      <c r="AC32" s="21"/>
      <c r="AD32" s="21"/>
      <c r="AE32" s="21"/>
      <c r="AF32" s="16"/>
      <c r="AG32" s="21"/>
      <c r="AH32" s="21"/>
      <c r="AI32" s="21"/>
      <c r="AJ32" s="40"/>
    </row>
    <row r="33" spans="1:36" ht="26.1" customHeight="1">
      <c r="A33" s="19"/>
      <c r="B33" s="27">
        <f t="shared" si="0"/>
        <v>0</v>
      </c>
      <c r="C33" s="19"/>
      <c r="D33" s="19"/>
      <c r="E33" s="20">
        <v>25</v>
      </c>
      <c r="F33" s="17"/>
      <c r="G33" s="17"/>
      <c r="H33" s="16"/>
      <c r="I33" s="16"/>
      <c r="J33" s="17" t="s">
        <v>59</v>
      </c>
      <c r="K33" s="17"/>
      <c r="L33" s="17"/>
      <c r="M33" s="23"/>
      <c r="N33" s="17"/>
      <c r="O33" s="17"/>
      <c r="P33" s="16"/>
      <c r="Q33" s="21"/>
      <c r="R33" s="21"/>
      <c r="S33" s="21"/>
      <c r="T33" s="16"/>
      <c r="U33" s="21"/>
      <c r="V33" s="21"/>
      <c r="W33" s="21"/>
      <c r="X33" s="16"/>
      <c r="Y33" s="21"/>
      <c r="Z33" s="21"/>
      <c r="AA33" s="21"/>
      <c r="AB33" s="16"/>
      <c r="AC33" s="21"/>
      <c r="AD33" s="21"/>
      <c r="AE33" s="21"/>
      <c r="AF33" s="16"/>
      <c r="AG33" s="21"/>
      <c r="AH33" s="21"/>
      <c r="AI33" s="21"/>
      <c r="AJ33" s="40"/>
    </row>
    <row r="34" spans="1:36" ht="26.1" customHeight="1">
      <c r="A34" s="19"/>
      <c r="B34" s="27">
        <f t="shared" si="0"/>
        <v>0</v>
      </c>
      <c r="C34" s="19"/>
      <c r="D34" s="19"/>
      <c r="E34" s="20">
        <v>26</v>
      </c>
      <c r="F34" s="17"/>
      <c r="G34" s="17"/>
      <c r="H34" s="16"/>
      <c r="I34" s="16"/>
      <c r="J34" s="17" t="s">
        <v>59</v>
      </c>
      <c r="K34" s="17"/>
      <c r="L34" s="17"/>
      <c r="M34" s="23"/>
      <c r="N34" s="17"/>
      <c r="O34" s="17"/>
      <c r="P34" s="16"/>
      <c r="Q34" s="21"/>
      <c r="R34" s="21"/>
      <c r="S34" s="21"/>
      <c r="T34" s="16"/>
      <c r="U34" s="21"/>
      <c r="V34" s="21"/>
      <c r="W34" s="21"/>
      <c r="X34" s="16"/>
      <c r="Y34" s="21"/>
      <c r="Z34" s="21"/>
      <c r="AA34" s="21"/>
      <c r="AB34" s="16"/>
      <c r="AC34" s="21"/>
      <c r="AD34" s="21"/>
      <c r="AE34" s="21"/>
      <c r="AF34" s="16"/>
      <c r="AG34" s="21"/>
      <c r="AH34" s="21"/>
      <c r="AI34" s="21"/>
      <c r="AJ34" s="40"/>
    </row>
    <row r="35" spans="1:36" ht="26.1" customHeight="1">
      <c r="A35" s="19"/>
      <c r="B35" s="27">
        <f t="shared" si="0"/>
        <v>0</v>
      </c>
      <c r="C35" s="19"/>
      <c r="D35" s="19"/>
      <c r="E35" s="20">
        <v>27</v>
      </c>
      <c r="F35" s="17"/>
      <c r="G35" s="17"/>
      <c r="H35" s="16"/>
      <c r="I35" s="16"/>
      <c r="J35" s="17" t="s">
        <v>59</v>
      </c>
      <c r="K35" s="17"/>
      <c r="L35" s="17"/>
      <c r="M35" s="23"/>
      <c r="N35" s="17"/>
      <c r="O35" s="17"/>
      <c r="P35" s="16"/>
      <c r="Q35" s="21"/>
      <c r="R35" s="21"/>
      <c r="S35" s="21"/>
      <c r="T35" s="16"/>
      <c r="U35" s="21"/>
      <c r="V35" s="21"/>
      <c r="W35" s="21"/>
      <c r="X35" s="16"/>
      <c r="Y35" s="21"/>
      <c r="Z35" s="21"/>
      <c r="AA35" s="21"/>
      <c r="AB35" s="16"/>
      <c r="AC35" s="21"/>
      <c r="AD35" s="21"/>
      <c r="AE35" s="21"/>
      <c r="AF35" s="16"/>
      <c r="AG35" s="21"/>
      <c r="AH35" s="21"/>
      <c r="AI35" s="21"/>
      <c r="AJ35" s="40"/>
    </row>
    <row r="36" spans="1:36" ht="26.1" customHeight="1">
      <c r="A36" s="19"/>
      <c r="B36" s="27">
        <f t="shared" si="0"/>
        <v>0</v>
      </c>
      <c r="C36" s="19"/>
      <c r="D36" s="19"/>
      <c r="E36" s="20">
        <v>28</v>
      </c>
      <c r="F36" s="17"/>
      <c r="G36" s="17"/>
      <c r="H36" s="16"/>
      <c r="I36" s="16"/>
      <c r="J36" s="17" t="s">
        <v>59</v>
      </c>
      <c r="K36" s="17"/>
      <c r="L36" s="17"/>
      <c r="M36" s="23"/>
      <c r="N36" s="17"/>
      <c r="O36" s="17"/>
      <c r="P36" s="16"/>
      <c r="Q36" s="21"/>
      <c r="R36" s="21"/>
      <c r="S36" s="21"/>
      <c r="T36" s="16"/>
      <c r="U36" s="21"/>
      <c r="V36" s="21"/>
      <c r="W36" s="21"/>
      <c r="X36" s="16"/>
      <c r="Y36" s="21"/>
      <c r="Z36" s="21"/>
      <c r="AA36" s="21"/>
      <c r="AB36" s="16"/>
      <c r="AC36" s="21"/>
      <c r="AD36" s="21"/>
      <c r="AE36" s="21"/>
      <c r="AF36" s="16"/>
      <c r="AG36" s="21"/>
      <c r="AH36" s="21"/>
      <c r="AI36" s="21"/>
      <c r="AJ36" s="40"/>
    </row>
    <row r="37" spans="1:36" ht="26.1" customHeight="1">
      <c r="A37" s="19"/>
      <c r="B37" s="27">
        <f t="shared" si="0"/>
        <v>0</v>
      </c>
      <c r="C37" s="19"/>
      <c r="D37" s="19"/>
      <c r="E37" s="20">
        <v>29</v>
      </c>
      <c r="F37" s="17"/>
      <c r="G37" s="17"/>
      <c r="H37" s="16"/>
      <c r="I37" s="16"/>
      <c r="J37" s="17" t="s">
        <v>59</v>
      </c>
      <c r="K37" s="17"/>
      <c r="L37" s="17"/>
      <c r="M37" s="23"/>
      <c r="N37" s="17"/>
      <c r="O37" s="17"/>
      <c r="P37" s="16"/>
      <c r="Q37" s="21"/>
      <c r="R37" s="21"/>
      <c r="S37" s="21"/>
      <c r="T37" s="16"/>
      <c r="U37" s="21"/>
      <c r="V37" s="21"/>
      <c r="W37" s="21"/>
      <c r="X37" s="16"/>
      <c r="Y37" s="21"/>
      <c r="Z37" s="21"/>
      <c r="AA37" s="21"/>
      <c r="AB37" s="16"/>
      <c r="AC37" s="21"/>
      <c r="AD37" s="21"/>
      <c r="AE37" s="21"/>
      <c r="AF37" s="16"/>
      <c r="AG37" s="21"/>
      <c r="AH37" s="21"/>
      <c r="AI37" s="21"/>
      <c r="AJ37" s="40"/>
    </row>
    <row r="38" spans="1:36" ht="26.1" customHeight="1">
      <c r="A38" s="19"/>
      <c r="B38" s="27">
        <f t="shared" si="0"/>
        <v>0</v>
      </c>
      <c r="C38" s="19"/>
      <c r="D38" s="19"/>
      <c r="E38" s="20">
        <v>30</v>
      </c>
      <c r="F38" s="17"/>
      <c r="G38" s="17"/>
      <c r="H38" s="16"/>
      <c r="I38" s="16"/>
      <c r="J38" s="17" t="s">
        <v>59</v>
      </c>
      <c r="K38" s="17"/>
      <c r="L38" s="17"/>
      <c r="M38" s="23"/>
      <c r="N38" s="17"/>
      <c r="O38" s="17"/>
      <c r="P38" s="16"/>
      <c r="Q38" s="21"/>
      <c r="R38" s="21"/>
      <c r="S38" s="21"/>
      <c r="T38" s="16"/>
      <c r="U38" s="21"/>
      <c r="V38" s="21"/>
      <c r="W38" s="21"/>
      <c r="X38" s="16"/>
      <c r="Y38" s="21"/>
      <c r="Z38" s="21"/>
      <c r="AA38" s="21"/>
      <c r="AB38" s="16"/>
      <c r="AC38" s="21"/>
      <c r="AD38" s="21"/>
      <c r="AE38" s="21"/>
      <c r="AF38" s="16"/>
      <c r="AG38" s="21"/>
      <c r="AH38" s="21"/>
      <c r="AI38" s="21"/>
      <c r="AJ38" s="40"/>
    </row>
    <row r="39" spans="1:36" ht="26.1" customHeight="1">
      <c r="A39" s="19"/>
      <c r="B39" s="27">
        <f t="shared" si="0"/>
        <v>0</v>
      </c>
      <c r="C39" s="19"/>
      <c r="D39" s="19"/>
      <c r="E39" s="20">
        <v>31</v>
      </c>
      <c r="F39" s="17"/>
      <c r="G39" s="17"/>
      <c r="H39" s="16"/>
      <c r="I39" s="16"/>
      <c r="J39" s="17" t="s">
        <v>59</v>
      </c>
      <c r="K39" s="17"/>
      <c r="L39" s="17"/>
      <c r="M39" s="23"/>
      <c r="N39" s="17"/>
      <c r="O39" s="17"/>
      <c r="P39" s="16"/>
      <c r="Q39" s="21"/>
      <c r="R39" s="21"/>
      <c r="S39" s="21"/>
      <c r="T39" s="16"/>
      <c r="U39" s="21"/>
      <c r="V39" s="21"/>
      <c r="W39" s="21"/>
      <c r="X39" s="16"/>
      <c r="Y39" s="21"/>
      <c r="Z39" s="21"/>
      <c r="AA39" s="21"/>
      <c r="AB39" s="16"/>
      <c r="AC39" s="21"/>
      <c r="AD39" s="21"/>
      <c r="AE39" s="21"/>
      <c r="AF39" s="16"/>
      <c r="AG39" s="21"/>
      <c r="AH39" s="21"/>
      <c r="AI39" s="21"/>
      <c r="AJ39" s="40"/>
    </row>
    <row r="40" spans="1:36" ht="26.1" customHeight="1">
      <c r="A40" s="19"/>
      <c r="B40" s="27">
        <f t="shared" si="0"/>
        <v>0</v>
      </c>
      <c r="C40" s="19"/>
      <c r="D40" s="19"/>
      <c r="E40" s="20">
        <v>32</v>
      </c>
      <c r="F40" s="17"/>
      <c r="G40" s="17"/>
      <c r="H40" s="16"/>
      <c r="I40" s="16"/>
      <c r="J40" s="17" t="s">
        <v>59</v>
      </c>
      <c r="K40" s="17"/>
      <c r="L40" s="17"/>
      <c r="M40" s="23"/>
      <c r="N40" s="17"/>
      <c r="O40" s="17"/>
      <c r="P40" s="16"/>
      <c r="Q40" s="21"/>
      <c r="R40" s="21"/>
      <c r="S40" s="21"/>
      <c r="T40" s="16"/>
      <c r="U40" s="21"/>
      <c r="V40" s="21"/>
      <c r="W40" s="21"/>
      <c r="X40" s="16"/>
      <c r="Y40" s="21"/>
      <c r="Z40" s="21"/>
      <c r="AA40" s="21"/>
      <c r="AB40" s="16"/>
      <c r="AC40" s="21"/>
      <c r="AD40" s="21"/>
      <c r="AE40" s="21"/>
      <c r="AF40" s="16"/>
      <c r="AG40" s="21"/>
      <c r="AH40" s="21"/>
      <c r="AI40" s="21"/>
      <c r="AJ40" s="40"/>
    </row>
    <row r="41" spans="1:36" ht="26.1" customHeight="1">
      <c r="A41" s="19"/>
      <c r="B41" s="27">
        <f t="shared" si="0"/>
        <v>0</v>
      </c>
      <c r="C41" s="19"/>
      <c r="D41" s="19"/>
      <c r="E41" s="20">
        <v>33</v>
      </c>
      <c r="F41" s="17"/>
      <c r="G41" s="17"/>
      <c r="H41" s="16"/>
      <c r="I41" s="16"/>
      <c r="J41" s="17" t="s">
        <v>59</v>
      </c>
      <c r="K41" s="17"/>
      <c r="L41" s="17"/>
      <c r="M41" s="23"/>
      <c r="N41" s="17"/>
      <c r="O41" s="17"/>
      <c r="P41" s="16"/>
      <c r="Q41" s="21"/>
      <c r="R41" s="21"/>
      <c r="S41" s="21"/>
      <c r="T41" s="16"/>
      <c r="U41" s="21"/>
      <c r="V41" s="21"/>
      <c r="W41" s="21"/>
      <c r="X41" s="16"/>
      <c r="Y41" s="21"/>
      <c r="Z41" s="21"/>
      <c r="AA41" s="21"/>
      <c r="AB41" s="16"/>
      <c r="AC41" s="21"/>
      <c r="AD41" s="21"/>
      <c r="AE41" s="21"/>
      <c r="AF41" s="16"/>
      <c r="AG41" s="21"/>
      <c r="AH41" s="21"/>
      <c r="AI41" s="21"/>
      <c r="AJ41" s="40"/>
    </row>
    <row r="42" spans="1:36" ht="26.1" customHeight="1">
      <c r="A42" s="19"/>
      <c r="B42" s="27">
        <f t="shared" si="0"/>
        <v>0</v>
      </c>
      <c r="C42" s="19"/>
      <c r="D42" s="19"/>
      <c r="E42" s="20">
        <v>34</v>
      </c>
      <c r="F42" s="17"/>
      <c r="G42" s="17"/>
      <c r="H42" s="16"/>
      <c r="I42" s="16"/>
      <c r="J42" s="17" t="s">
        <v>59</v>
      </c>
      <c r="K42" s="17"/>
      <c r="L42" s="17"/>
      <c r="M42" s="23"/>
      <c r="N42" s="17"/>
      <c r="O42" s="17"/>
      <c r="P42" s="16"/>
      <c r="Q42" s="21"/>
      <c r="R42" s="21"/>
      <c r="S42" s="21"/>
      <c r="T42" s="16"/>
      <c r="U42" s="21"/>
      <c r="V42" s="21"/>
      <c r="W42" s="21"/>
      <c r="X42" s="16"/>
      <c r="Y42" s="21"/>
      <c r="Z42" s="21"/>
      <c r="AA42" s="21"/>
      <c r="AB42" s="16"/>
      <c r="AC42" s="21"/>
      <c r="AD42" s="21"/>
      <c r="AE42" s="21"/>
      <c r="AF42" s="16"/>
      <c r="AG42" s="21"/>
      <c r="AH42" s="21"/>
      <c r="AI42" s="21"/>
      <c r="AJ42" s="40"/>
    </row>
    <row r="43" spans="1:36" ht="26.1" customHeight="1">
      <c r="A43" s="19"/>
      <c r="B43" s="27">
        <f t="shared" si="0"/>
        <v>0</v>
      </c>
      <c r="C43" s="19"/>
      <c r="D43" s="19"/>
      <c r="E43" s="20">
        <v>35</v>
      </c>
      <c r="F43" s="17"/>
      <c r="G43" s="17"/>
      <c r="H43" s="16"/>
      <c r="I43" s="16"/>
      <c r="J43" s="17" t="s">
        <v>59</v>
      </c>
      <c r="K43" s="17"/>
      <c r="L43" s="17"/>
      <c r="M43" s="23"/>
      <c r="N43" s="17"/>
      <c r="O43" s="17"/>
      <c r="P43" s="16"/>
      <c r="Q43" s="21"/>
      <c r="R43" s="21"/>
      <c r="S43" s="21"/>
      <c r="T43" s="16"/>
      <c r="U43" s="21"/>
      <c r="V43" s="21"/>
      <c r="W43" s="21"/>
      <c r="X43" s="16"/>
      <c r="Y43" s="21"/>
      <c r="Z43" s="21"/>
      <c r="AA43" s="21"/>
      <c r="AB43" s="16"/>
      <c r="AC43" s="21"/>
      <c r="AD43" s="21"/>
      <c r="AE43" s="21"/>
      <c r="AF43" s="16"/>
      <c r="AG43" s="21"/>
      <c r="AH43" s="21"/>
      <c r="AI43" s="21"/>
      <c r="AJ43" s="40"/>
    </row>
    <row r="44" spans="1:36" ht="26.1" customHeight="1">
      <c r="A44" s="19"/>
      <c r="B44" s="27">
        <f t="shared" si="0"/>
        <v>0</v>
      </c>
      <c r="C44" s="19"/>
      <c r="D44" s="19"/>
      <c r="E44" s="20">
        <v>36</v>
      </c>
      <c r="F44" s="17"/>
      <c r="G44" s="17"/>
      <c r="H44" s="16"/>
      <c r="I44" s="16"/>
      <c r="J44" s="17" t="s">
        <v>59</v>
      </c>
      <c r="K44" s="17"/>
      <c r="L44" s="17"/>
      <c r="M44" s="23"/>
      <c r="N44" s="17"/>
      <c r="O44" s="17"/>
      <c r="P44" s="16"/>
      <c r="Q44" s="21"/>
      <c r="R44" s="21"/>
      <c r="S44" s="21"/>
      <c r="T44" s="16"/>
      <c r="U44" s="21"/>
      <c r="V44" s="21"/>
      <c r="W44" s="21"/>
      <c r="X44" s="16"/>
      <c r="Y44" s="21"/>
      <c r="Z44" s="21"/>
      <c r="AA44" s="21"/>
      <c r="AB44" s="16"/>
      <c r="AC44" s="21"/>
      <c r="AD44" s="21"/>
      <c r="AE44" s="21"/>
      <c r="AF44" s="16"/>
      <c r="AG44" s="21"/>
      <c r="AH44" s="21"/>
      <c r="AI44" s="21"/>
      <c r="AJ44" s="40"/>
    </row>
    <row r="45" spans="1:36" ht="26.1" customHeight="1">
      <c r="A45" s="19"/>
      <c r="B45" s="27">
        <f t="shared" si="0"/>
        <v>0</v>
      </c>
      <c r="C45" s="19"/>
      <c r="D45" s="19"/>
      <c r="E45" s="20">
        <v>37</v>
      </c>
      <c r="F45" s="17"/>
      <c r="G45" s="17"/>
      <c r="H45" s="16"/>
      <c r="I45" s="16"/>
      <c r="J45" s="17" t="s">
        <v>59</v>
      </c>
      <c r="K45" s="17"/>
      <c r="L45" s="17"/>
      <c r="M45" s="23"/>
      <c r="N45" s="17"/>
      <c r="O45" s="17"/>
      <c r="P45" s="16"/>
      <c r="Q45" s="21"/>
      <c r="R45" s="21"/>
      <c r="S45" s="21"/>
      <c r="T45" s="16"/>
      <c r="U45" s="21"/>
      <c r="V45" s="21"/>
      <c r="W45" s="21"/>
      <c r="X45" s="16"/>
      <c r="Y45" s="21"/>
      <c r="Z45" s="21"/>
      <c r="AA45" s="21"/>
      <c r="AB45" s="16"/>
      <c r="AC45" s="21"/>
      <c r="AD45" s="21"/>
      <c r="AE45" s="21"/>
      <c r="AF45" s="16"/>
      <c r="AG45" s="21"/>
      <c r="AH45" s="21"/>
      <c r="AI45" s="21"/>
      <c r="AJ45" s="40"/>
    </row>
    <row r="46" spans="1:36" ht="26.1" customHeight="1">
      <c r="A46" s="19"/>
      <c r="B46" s="27">
        <f t="shared" si="0"/>
        <v>0</v>
      </c>
      <c r="C46" s="19"/>
      <c r="D46" s="19"/>
      <c r="E46" s="20">
        <v>38</v>
      </c>
      <c r="F46" s="17"/>
      <c r="G46" s="17"/>
      <c r="H46" s="16"/>
      <c r="I46" s="16"/>
      <c r="J46" s="17" t="s">
        <v>59</v>
      </c>
      <c r="K46" s="17"/>
      <c r="L46" s="17"/>
      <c r="M46" s="23"/>
      <c r="N46" s="17"/>
      <c r="O46" s="17"/>
      <c r="P46" s="16"/>
      <c r="Q46" s="21"/>
      <c r="R46" s="21"/>
      <c r="S46" s="21"/>
      <c r="T46" s="16"/>
      <c r="U46" s="21"/>
      <c r="V46" s="21"/>
      <c r="W46" s="21"/>
      <c r="X46" s="16"/>
      <c r="Y46" s="21"/>
      <c r="Z46" s="21"/>
      <c r="AA46" s="21"/>
      <c r="AB46" s="16"/>
      <c r="AC46" s="21"/>
      <c r="AD46" s="21"/>
      <c r="AE46" s="21"/>
      <c r="AF46" s="16"/>
      <c r="AG46" s="21"/>
      <c r="AH46" s="21"/>
      <c r="AI46" s="21"/>
      <c r="AJ46" s="40"/>
    </row>
    <row r="47" spans="1:36" ht="26.1" customHeight="1">
      <c r="A47" s="19"/>
      <c r="B47" s="27">
        <f t="shared" si="0"/>
        <v>0</v>
      </c>
      <c r="C47" s="19"/>
      <c r="D47" s="19"/>
      <c r="E47" s="20">
        <v>39</v>
      </c>
      <c r="F47" s="17"/>
      <c r="G47" s="17"/>
      <c r="H47" s="16"/>
      <c r="I47" s="16"/>
      <c r="J47" s="17" t="s">
        <v>59</v>
      </c>
      <c r="K47" s="17"/>
      <c r="L47" s="17"/>
      <c r="M47" s="23"/>
      <c r="N47" s="17"/>
      <c r="O47" s="17"/>
      <c r="P47" s="16"/>
      <c r="Q47" s="21"/>
      <c r="R47" s="21"/>
      <c r="S47" s="21"/>
      <c r="T47" s="16"/>
      <c r="U47" s="21"/>
      <c r="V47" s="21"/>
      <c r="W47" s="21"/>
      <c r="X47" s="16"/>
      <c r="Y47" s="21"/>
      <c r="Z47" s="21"/>
      <c r="AA47" s="21"/>
      <c r="AB47" s="16"/>
      <c r="AC47" s="21"/>
      <c r="AD47" s="21"/>
      <c r="AE47" s="21"/>
      <c r="AF47" s="16"/>
      <c r="AG47" s="21"/>
      <c r="AH47" s="21"/>
      <c r="AI47" s="21"/>
      <c r="AJ47" s="40"/>
    </row>
    <row r="48" spans="1:36" ht="26.1" customHeight="1">
      <c r="A48" s="19"/>
      <c r="B48" s="27">
        <f t="shared" si="0"/>
        <v>0</v>
      </c>
      <c r="C48" s="19"/>
      <c r="D48" s="19"/>
      <c r="E48" s="20">
        <v>40</v>
      </c>
      <c r="F48" s="17"/>
      <c r="G48" s="17"/>
      <c r="H48" s="16"/>
      <c r="I48" s="16"/>
      <c r="J48" s="17" t="s">
        <v>59</v>
      </c>
      <c r="K48" s="17"/>
      <c r="L48" s="17"/>
      <c r="M48" s="23"/>
      <c r="N48" s="17"/>
      <c r="O48" s="17"/>
      <c r="P48" s="16"/>
      <c r="Q48" s="21"/>
      <c r="R48" s="21"/>
      <c r="S48" s="21"/>
      <c r="T48" s="16"/>
      <c r="U48" s="21"/>
      <c r="V48" s="21"/>
      <c r="W48" s="21"/>
      <c r="X48" s="16"/>
      <c r="Y48" s="21"/>
      <c r="Z48" s="21"/>
      <c r="AA48" s="21"/>
      <c r="AB48" s="16"/>
      <c r="AC48" s="21"/>
      <c r="AD48" s="21"/>
      <c r="AE48" s="21"/>
      <c r="AF48" s="16"/>
      <c r="AG48" s="21"/>
      <c r="AH48" s="21"/>
      <c r="AI48" s="21"/>
      <c r="AJ48" s="40"/>
    </row>
    <row r="61" spans="3:18" ht="26.1" customHeight="1">
      <c r="C61"/>
      <c r="D61"/>
      <c r="H61"/>
      <c r="I61" s="14"/>
      <c r="J61" s="5"/>
      <c r="N61"/>
      <c r="O61"/>
      <c r="P61"/>
      <c r="Q61"/>
      <c r="R61"/>
    </row>
    <row r="62" spans="3:18" ht="26.1" customHeight="1">
      <c r="C62"/>
      <c r="D62"/>
      <c r="H62"/>
      <c r="I62" s="14"/>
      <c r="J62" s="5"/>
      <c r="N62"/>
      <c r="O62"/>
      <c r="P62"/>
      <c r="Q62"/>
      <c r="R62"/>
    </row>
    <row r="63" spans="3:18" ht="26.1" customHeight="1">
      <c r="C63"/>
      <c r="D63"/>
      <c r="H63"/>
      <c r="I63" s="14"/>
      <c r="J63" s="5"/>
      <c r="N63"/>
      <c r="O63"/>
      <c r="P63"/>
      <c r="Q63"/>
      <c r="R63"/>
    </row>
    <row r="64" spans="3:18" ht="26.1" customHeight="1">
      <c r="C64"/>
      <c r="D64"/>
      <c r="H64"/>
      <c r="I64" s="14"/>
      <c r="J64" s="5"/>
      <c r="N64"/>
      <c r="O64"/>
      <c r="P64"/>
      <c r="Q64"/>
      <c r="R64"/>
    </row>
    <row r="65" spans="3:18" ht="26.1" customHeight="1">
      <c r="C65"/>
      <c r="D65"/>
      <c r="H65"/>
      <c r="I65" s="14"/>
      <c r="J65" s="5"/>
      <c r="N65"/>
      <c r="O65"/>
      <c r="P65"/>
      <c r="Q65"/>
      <c r="R65"/>
    </row>
    <row r="66" spans="3:18" ht="26.1" customHeight="1">
      <c r="C66"/>
      <c r="D66"/>
      <c r="H66"/>
      <c r="I66" s="14"/>
      <c r="J66" s="5"/>
      <c r="N66"/>
      <c r="O66"/>
      <c r="P66"/>
      <c r="Q66"/>
      <c r="R66"/>
    </row>
    <row r="67" spans="3:18" ht="26.1" customHeight="1">
      <c r="C67"/>
      <c r="D67"/>
      <c r="H67"/>
      <c r="I67" s="14"/>
      <c r="J67" s="5"/>
      <c r="N67"/>
      <c r="O67"/>
      <c r="P67"/>
      <c r="Q67"/>
      <c r="R67"/>
    </row>
    <row r="68" spans="3:18" ht="26.1" customHeight="1">
      <c r="C68"/>
      <c r="D68"/>
      <c r="H68"/>
      <c r="I68" s="14"/>
      <c r="J68" s="2"/>
      <c r="N68"/>
      <c r="O68"/>
      <c r="P68"/>
      <c r="Q68"/>
      <c r="R68"/>
    </row>
    <row r="69" spans="3:18" ht="26.1" customHeight="1">
      <c r="C69"/>
      <c r="D69"/>
      <c r="H69"/>
      <c r="I69" s="14"/>
      <c r="J69" s="5"/>
      <c r="N69"/>
      <c r="O69"/>
      <c r="P69"/>
      <c r="Q69"/>
      <c r="R69"/>
    </row>
    <row r="70" spans="3:18" ht="26.1" customHeight="1">
      <c r="C70"/>
      <c r="D70"/>
      <c r="H70"/>
      <c r="I70" s="14"/>
      <c r="J70" s="5"/>
      <c r="N70"/>
      <c r="O70"/>
      <c r="P70"/>
      <c r="Q70"/>
      <c r="R70"/>
    </row>
    <row r="71" spans="3:18" ht="26.1" customHeight="1">
      <c r="C71"/>
      <c r="D71"/>
      <c r="H71"/>
      <c r="I71" s="14"/>
      <c r="J71" s="2"/>
      <c r="N71"/>
      <c r="O71"/>
      <c r="P71"/>
      <c r="Q71"/>
      <c r="R71"/>
    </row>
    <row r="72" spans="3:18" ht="26.1" customHeight="1">
      <c r="C72"/>
      <c r="D72"/>
      <c r="H72"/>
      <c r="I72" s="14"/>
      <c r="J72" s="2"/>
      <c r="N72"/>
      <c r="O72"/>
      <c r="P72"/>
      <c r="Q72"/>
      <c r="R72"/>
    </row>
    <row r="73" spans="3:18" ht="26.1" customHeight="1">
      <c r="C73"/>
      <c r="D73"/>
      <c r="H73"/>
      <c r="I73" s="14"/>
      <c r="J73" s="2"/>
      <c r="N73"/>
      <c r="O73"/>
      <c r="P73"/>
      <c r="Q73"/>
      <c r="R73"/>
    </row>
    <row r="74" spans="3:18" ht="26.1" customHeight="1">
      <c r="C74"/>
      <c r="D74"/>
      <c r="H74"/>
      <c r="I74" s="14"/>
      <c r="J74" s="2"/>
      <c r="N74"/>
      <c r="O74"/>
      <c r="P74"/>
      <c r="Q74"/>
      <c r="R74"/>
    </row>
    <row r="75" spans="3:18" ht="26.1" customHeight="1">
      <c r="C75"/>
      <c r="D75"/>
      <c r="H75"/>
      <c r="I75" s="14"/>
      <c r="J75" s="2"/>
      <c r="N75"/>
      <c r="O75"/>
      <c r="P75"/>
      <c r="Q75"/>
      <c r="R75"/>
    </row>
    <row r="76" spans="3:18" ht="26.1" customHeight="1">
      <c r="C76"/>
      <c r="D76"/>
      <c r="H76"/>
      <c r="I76" s="14"/>
      <c r="J76" s="2"/>
      <c r="N76"/>
      <c r="O76"/>
      <c r="P76"/>
      <c r="Q76"/>
      <c r="R76"/>
    </row>
    <row r="77" spans="3:18" ht="26.1" customHeight="1">
      <c r="C77"/>
      <c r="D77"/>
      <c r="H77"/>
      <c r="I77" s="14"/>
      <c r="J77" s="2"/>
      <c r="N77"/>
      <c r="O77"/>
      <c r="P77"/>
      <c r="Q77"/>
      <c r="R77"/>
    </row>
    <row r="78" spans="3:18" ht="26.1" customHeight="1">
      <c r="C78"/>
      <c r="D78"/>
      <c r="H78"/>
      <c r="I78" s="14"/>
      <c r="J78" s="2"/>
      <c r="N78"/>
      <c r="O78"/>
      <c r="P78"/>
      <c r="Q78"/>
      <c r="R78"/>
    </row>
    <row r="79" spans="3:18" ht="26.1" customHeight="1">
      <c r="C79"/>
      <c r="D79"/>
      <c r="H79"/>
      <c r="I79" s="14"/>
      <c r="J79" s="2"/>
      <c r="N79"/>
      <c r="O79"/>
      <c r="P79"/>
      <c r="Q79"/>
      <c r="R79"/>
    </row>
    <row r="80" spans="3:18" ht="26.1" customHeight="1">
      <c r="C80"/>
      <c r="D80"/>
      <c r="H80"/>
      <c r="I80" s="14"/>
      <c r="J80" s="2"/>
      <c r="N80"/>
      <c r="O80"/>
      <c r="P80"/>
      <c r="Q80"/>
      <c r="R80"/>
    </row>
    <row r="81" spans="3:18" ht="26.1" customHeight="1">
      <c r="C81"/>
      <c r="D81"/>
      <c r="H81"/>
      <c r="I81" s="14"/>
      <c r="J81" s="2"/>
      <c r="N81"/>
      <c r="O81"/>
      <c r="P81"/>
      <c r="Q81"/>
      <c r="R81"/>
    </row>
    <row r="82" spans="3:18" ht="26.1" customHeight="1">
      <c r="C82"/>
      <c r="D82"/>
      <c r="H82"/>
      <c r="I82" s="2"/>
      <c r="J82" s="5"/>
      <c r="N82"/>
      <c r="O82"/>
      <c r="P82"/>
      <c r="Q82"/>
      <c r="R82"/>
    </row>
    <row r="83" spans="3:18" ht="26.1" customHeight="1">
      <c r="C83"/>
      <c r="D83"/>
      <c r="H83"/>
      <c r="J83" s="5"/>
      <c r="N83"/>
      <c r="O83"/>
      <c r="P83"/>
      <c r="Q83"/>
      <c r="R83"/>
    </row>
    <row r="84" spans="3:18" ht="26.1" customHeight="1">
      <c r="C84"/>
      <c r="D84"/>
      <c r="H84"/>
      <c r="I84" s="2"/>
      <c r="J84" s="5"/>
      <c r="N84"/>
      <c r="O84"/>
      <c r="P84"/>
      <c r="Q84"/>
      <c r="R84"/>
    </row>
    <row r="85" spans="3:18" ht="26.1" customHeight="1">
      <c r="C85"/>
      <c r="D85"/>
      <c r="H85"/>
      <c r="J85" s="5"/>
      <c r="N85"/>
      <c r="O85"/>
      <c r="P85"/>
      <c r="Q85"/>
      <c r="R85"/>
    </row>
    <row r="86" spans="3:18" ht="26.1" customHeight="1">
      <c r="C86"/>
      <c r="D86"/>
      <c r="H86"/>
      <c r="I86" s="2"/>
      <c r="J86" s="5"/>
      <c r="N86"/>
      <c r="O86"/>
      <c r="P86"/>
      <c r="Q86"/>
      <c r="R86"/>
    </row>
    <row r="87" spans="3:18" ht="26.1" customHeight="1">
      <c r="C87"/>
      <c r="D87"/>
      <c r="H87"/>
      <c r="J87" s="5"/>
      <c r="N87"/>
      <c r="O87"/>
      <c r="P87"/>
      <c r="Q87"/>
      <c r="R87"/>
    </row>
    <row r="88" spans="3:18" ht="26.1" customHeight="1">
      <c r="C88"/>
      <c r="D88"/>
      <c r="H88"/>
      <c r="I88" s="2"/>
      <c r="J88" s="2"/>
      <c r="N88"/>
      <c r="O88"/>
      <c r="P88"/>
      <c r="Q88"/>
      <c r="R88"/>
    </row>
    <row r="89" spans="3:18" ht="26.1" customHeight="1">
      <c r="C89"/>
      <c r="D89"/>
      <c r="H89"/>
      <c r="J89" s="5"/>
      <c r="N89"/>
      <c r="O89"/>
      <c r="P89"/>
      <c r="Q89"/>
      <c r="R89"/>
    </row>
    <row r="90" spans="3:18" ht="26.1" customHeight="1">
      <c r="C90"/>
      <c r="D90"/>
      <c r="H90"/>
      <c r="I90" s="2"/>
      <c r="J90" s="2"/>
      <c r="N90"/>
      <c r="O90"/>
      <c r="P90"/>
      <c r="Q90"/>
      <c r="R90"/>
    </row>
    <row r="91" spans="3:18" ht="26.1" customHeight="1">
      <c r="C91"/>
      <c r="D91"/>
      <c r="H91"/>
      <c r="I91" s="2"/>
      <c r="J91" s="2"/>
      <c r="N91"/>
      <c r="O91"/>
      <c r="P91"/>
      <c r="Q91"/>
      <c r="R91"/>
    </row>
    <row r="92" spans="3:18" ht="26.1" customHeight="1">
      <c r="C92"/>
      <c r="D92"/>
      <c r="H92"/>
      <c r="I92" s="2"/>
      <c r="J92" s="2"/>
      <c r="N92"/>
      <c r="O92"/>
      <c r="P92"/>
      <c r="Q92"/>
      <c r="R92"/>
    </row>
    <row r="93" spans="3:18" ht="26.1" customHeight="1">
      <c r="C93"/>
      <c r="D93"/>
      <c r="H93"/>
      <c r="I93" s="2"/>
      <c r="J93" s="2"/>
      <c r="N93"/>
      <c r="O93"/>
      <c r="P93"/>
      <c r="Q93"/>
      <c r="R93"/>
    </row>
    <row r="94" spans="3:18" ht="26.1" customHeight="1">
      <c r="C94"/>
      <c r="D94"/>
      <c r="H94"/>
      <c r="I94" s="4"/>
      <c r="J94" s="4"/>
      <c r="N94"/>
      <c r="O94"/>
      <c r="P94"/>
      <c r="Q94"/>
      <c r="R94"/>
    </row>
    <row r="95" spans="3:18" ht="26.1" customHeight="1">
      <c r="C95"/>
      <c r="D95"/>
      <c r="H95"/>
      <c r="I95" s="2"/>
      <c r="J95" s="2"/>
      <c r="N95"/>
      <c r="O95"/>
      <c r="P95"/>
      <c r="Q95"/>
      <c r="R95"/>
    </row>
    <row r="96" spans="3:18" ht="26.1" customHeight="1">
      <c r="C96"/>
      <c r="D96"/>
      <c r="H96"/>
      <c r="I96" s="2"/>
      <c r="J96" s="4"/>
      <c r="N96"/>
      <c r="O96"/>
      <c r="P96"/>
      <c r="Q96"/>
      <c r="R96"/>
    </row>
    <row r="97" spans="3:18" ht="26.1" customHeight="1">
      <c r="C97"/>
      <c r="D97"/>
      <c r="H97"/>
      <c r="I97" s="2"/>
      <c r="J97" s="2"/>
      <c r="N97"/>
      <c r="O97"/>
      <c r="P97"/>
      <c r="Q97"/>
      <c r="R97"/>
    </row>
    <row r="108" spans="3:18" ht="26.1" customHeight="1">
      <c r="C108"/>
      <c r="D108"/>
      <c r="H108"/>
      <c r="I108" s="2"/>
      <c r="J108" s="4"/>
      <c r="N108"/>
      <c r="O108"/>
      <c r="P108"/>
      <c r="Q108"/>
      <c r="R108"/>
    </row>
    <row r="109" spans="3:18" ht="26.1" customHeight="1">
      <c r="C109"/>
      <c r="D109"/>
      <c r="H109"/>
      <c r="I109" s="2"/>
      <c r="J109" s="4"/>
      <c r="N109"/>
      <c r="O109"/>
      <c r="P109"/>
      <c r="Q109"/>
      <c r="R109"/>
    </row>
    <row r="110" spans="3:18" ht="26.1" customHeight="1">
      <c r="C110"/>
      <c r="D110"/>
      <c r="H110"/>
      <c r="I110" s="2"/>
      <c r="J110" s="4"/>
      <c r="N110"/>
      <c r="O110"/>
      <c r="P110"/>
      <c r="Q110"/>
      <c r="R110"/>
    </row>
    <row r="111" spans="3:18" ht="26.1" customHeight="1">
      <c r="C111"/>
      <c r="D111"/>
      <c r="H111"/>
      <c r="I111" s="4"/>
      <c r="N111"/>
      <c r="O111"/>
      <c r="P111"/>
      <c r="Q111"/>
      <c r="R111"/>
    </row>
    <row r="112" spans="3:18" ht="26.1" customHeight="1">
      <c r="C112"/>
      <c r="D112"/>
      <c r="H112"/>
      <c r="I112" s="4"/>
      <c r="N112"/>
      <c r="O112"/>
      <c r="P112"/>
      <c r="Q112"/>
      <c r="R112"/>
    </row>
    <row r="113" spans="3:18" ht="26.1" customHeight="1">
      <c r="C113"/>
      <c r="D113"/>
      <c r="H113"/>
      <c r="I113" s="2"/>
      <c r="N113"/>
      <c r="O113"/>
      <c r="P113"/>
      <c r="Q113"/>
      <c r="R113"/>
    </row>
    <row r="114" spans="3:18" ht="26.1" customHeight="1">
      <c r="C114"/>
      <c r="D114"/>
      <c r="H114"/>
      <c r="I114" s="4"/>
      <c r="N114"/>
      <c r="O114"/>
      <c r="P114"/>
      <c r="Q114"/>
      <c r="R114"/>
    </row>
  </sheetData>
  <mergeCells count="4">
    <mergeCell ref="F1:AC1"/>
    <mergeCell ref="AA2:AF2"/>
    <mergeCell ref="AA4:AE4"/>
    <mergeCell ref="AA6:AF6"/>
  </mergeCells>
  <phoneticPr fontId="19"/>
  <conditionalFormatting sqref="G9">
    <cfRule type="expression" dxfId="0" priority="1" stopIfTrue="1">
      <formula>ISERROR(G9)</formula>
    </cfRule>
  </conditionalFormatting>
  <dataValidations count="6">
    <dataValidation imeMode="on" allowBlank="1" showInputMessage="1" showErrorMessage="1" sqref="G36 G19" xr:uid="{00000000-0002-0000-0200-000000000000}"/>
    <dataValidation imeMode="halfKatakana" allowBlank="1" showInputMessage="1" showErrorMessage="1" sqref="H9:I48" xr:uid="{00000000-0002-0000-0200-000001000000}"/>
    <dataValidation imeMode="halfAlpha" allowBlank="1" showInputMessage="1" showErrorMessage="1" sqref="K9:O48 AG9 U9:W48 F9:F48 Y9:AA48 AD9:AE48 AC9 Q9:S48 AH9:AI48" xr:uid="{00000000-0002-0000-0200-000002000000}"/>
    <dataValidation type="list" allowBlank="1" showInputMessage="1" sqref="AB9:AB48" xr:uid="{00000000-0002-0000-0200-000003000000}">
      <formula1>リレー</formula1>
    </dataValidation>
    <dataValidation type="list" allowBlank="1" showInputMessage="1" showErrorMessage="1" errorTitle="入力エラー" error="種目コード以外の入力はできません。_x000d_必ずリストから選んでください。" sqref="X9:X48" xr:uid="{00000000-0002-0000-0200-000004000000}">
      <formula1>女子コード</formula1>
    </dataValidation>
    <dataValidation type="list" allowBlank="1" showInputMessage="1" showErrorMessage="1" errorTitle="入力ミス" error="種目コード以外の入力はできません。_x000d_必ずリストから選んでください。" sqref="P49:P83" xr:uid="{00000000-0002-0000-0200-000005000000}">
      <formula1>女子コード</formula1>
    </dataValidation>
  </dataValidations>
  <printOptions horizontalCentered="1" verticalCentered="1"/>
  <pageMargins left="0.59055118110236227" right="0.59055118110236227" top="0.59055118110236227" bottom="0.59055118110236227" header="0" footer="0"/>
  <pageSetup paperSize="9" orientation="portrait" r:id="rId1"/>
  <headerFooter alignWithMargins="0">
    <oddHeader>&amp;R&amp;20No.&amp;P</oddHeader>
  </headerFooter>
  <rowBreaks count="1" manualBreakCount="1">
    <brk id="28" min="2" max="3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error="プルダウンリストにない場合の手入力であれば「はい」を押してください。" promptTitle="プルダウンから選んでください。" prompt="東部、中部、西部の順に並んでいます。_x000a_リストにない場合は手入力をお願いします。" xr:uid="{E5D247F7-2D31-44AA-9B02-27EB3643EFF5}">
          <x14:formula1>
            <xm:f>Sheet2!$C:$C</xm:f>
          </x14:formula1>
          <xm:sqref>AA2:AF2</xm:sqref>
        </x14:dataValidation>
        <x14:dataValidation type="list" allowBlank="1" showInputMessage="1" showErrorMessage="1" errorTitle="入力ミス" error="種目コード以外の入力はできません。_x000d_必ずリストから選んでください。" xr:uid="{99D01A27-2A8E-4900-A6EE-6761037D2E73}">
          <x14:formula1>
            <xm:f>Sheet2!$L$2:$L$15</xm:f>
          </x14:formula1>
          <xm:sqref>P10:P48 T10:T48</xm:sqref>
        </x14:dataValidation>
        <x14:dataValidation type="list" allowBlank="1" showInputMessage="1" showErrorMessage="1" errorTitle="入力ミス" error="種目コード以外の入力はできません。_x000d_必ずリストから選んでください。" prompt="リストから選択" xr:uid="{EA3AAE73-5781-4E6D-882B-8429B2870F80}">
          <x14:formula1>
            <xm:f>Sheet2!$L$2:$L$15</xm:f>
          </x14:formula1>
          <xm:sqref>P9 T9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56"/>
  <sheetViews>
    <sheetView workbookViewId="0">
      <selection activeCell="L19" sqref="L19"/>
    </sheetView>
  </sheetViews>
  <sheetFormatPr defaultColWidth="8.7109375" defaultRowHeight="12"/>
  <cols>
    <col min="1" max="9" width="8.7109375" style="2"/>
    <col min="10" max="10" width="21.7109375" style="2" customWidth="1"/>
    <col min="11" max="11" width="4.28515625" style="2" customWidth="1"/>
    <col min="12" max="12" width="21.7109375" style="2" customWidth="1"/>
    <col min="13" max="16384" width="8.7109375" style="2"/>
  </cols>
  <sheetData>
    <row r="2" spans="1:12" ht="14.25">
      <c r="A2" s="2" t="s">
        <v>124</v>
      </c>
      <c r="B2" s="2" t="s">
        <v>125</v>
      </c>
      <c r="C2" s="55" t="s">
        <v>182</v>
      </c>
      <c r="D2" s="2" t="s">
        <v>126</v>
      </c>
      <c r="E2" s="2" t="s">
        <v>127</v>
      </c>
      <c r="F2" s="2" t="s">
        <v>128</v>
      </c>
      <c r="G2" s="2" t="s">
        <v>129</v>
      </c>
      <c r="I2" s="2">
        <v>1</v>
      </c>
      <c r="J2" s="2" t="s">
        <v>82</v>
      </c>
      <c r="L2" s="2" t="s">
        <v>193</v>
      </c>
    </row>
    <row r="3" spans="1:12">
      <c r="A3" s="2">
        <v>1</v>
      </c>
      <c r="B3" s="2">
        <v>31</v>
      </c>
      <c r="C3" s="2" t="s">
        <v>130</v>
      </c>
      <c r="E3" s="2" t="s">
        <v>130</v>
      </c>
      <c r="F3" s="2" t="s">
        <v>130</v>
      </c>
      <c r="I3" s="2">
        <v>2</v>
      </c>
      <c r="J3" s="2" t="s">
        <v>85</v>
      </c>
      <c r="L3" s="2" t="s">
        <v>191</v>
      </c>
    </row>
    <row r="4" spans="1:12">
      <c r="A4" s="2">
        <v>2</v>
      </c>
      <c r="B4" s="2">
        <v>31</v>
      </c>
      <c r="C4" s="2" t="s">
        <v>131</v>
      </c>
      <c r="E4" s="2" t="s">
        <v>131</v>
      </c>
      <c r="F4" s="2" t="s">
        <v>131</v>
      </c>
      <c r="I4" s="2">
        <v>3</v>
      </c>
      <c r="J4" s="2" t="s">
        <v>87</v>
      </c>
      <c r="L4" s="2" t="s">
        <v>194</v>
      </c>
    </row>
    <row r="5" spans="1:12">
      <c r="A5" s="2">
        <v>3</v>
      </c>
      <c r="B5" s="2">
        <v>31</v>
      </c>
      <c r="C5" s="2" t="s">
        <v>132</v>
      </c>
      <c r="E5" s="2" t="s">
        <v>132</v>
      </c>
      <c r="F5" s="2" t="s">
        <v>132</v>
      </c>
      <c r="I5" s="2">
        <v>4</v>
      </c>
      <c r="J5" s="2" t="s">
        <v>69</v>
      </c>
      <c r="L5" s="2" t="s">
        <v>195</v>
      </c>
    </row>
    <row r="6" spans="1:12">
      <c r="A6" s="2">
        <v>4</v>
      </c>
      <c r="B6" s="2">
        <v>31</v>
      </c>
      <c r="C6" s="2" t="s">
        <v>133</v>
      </c>
      <c r="E6" s="2" t="s">
        <v>133</v>
      </c>
      <c r="F6" s="2" t="s">
        <v>133</v>
      </c>
      <c r="I6" s="2">
        <v>5</v>
      </c>
      <c r="J6" s="2" t="s">
        <v>70</v>
      </c>
      <c r="L6" s="2" t="s">
        <v>196</v>
      </c>
    </row>
    <row r="7" spans="1:12">
      <c r="A7" s="2">
        <v>5</v>
      </c>
      <c r="B7" s="2">
        <v>31</v>
      </c>
      <c r="C7" s="2" t="s">
        <v>134</v>
      </c>
      <c r="E7" s="2" t="s">
        <v>134</v>
      </c>
      <c r="F7" s="2" t="s">
        <v>134</v>
      </c>
      <c r="I7" s="2">
        <v>6</v>
      </c>
      <c r="J7" s="2" t="s">
        <v>71</v>
      </c>
      <c r="L7" s="2" t="s">
        <v>197</v>
      </c>
    </row>
    <row r="8" spans="1:12">
      <c r="A8" s="2">
        <v>6</v>
      </c>
      <c r="B8" s="2">
        <v>31</v>
      </c>
      <c r="C8" s="2" t="s">
        <v>135</v>
      </c>
      <c r="E8" s="2" t="s">
        <v>135</v>
      </c>
      <c r="F8" s="2" t="s">
        <v>135</v>
      </c>
      <c r="I8" s="2">
        <v>7</v>
      </c>
      <c r="J8" s="2" t="s">
        <v>186</v>
      </c>
      <c r="L8" s="2" t="s">
        <v>64</v>
      </c>
    </row>
    <row r="9" spans="1:12">
      <c r="A9" s="2">
        <v>7</v>
      </c>
      <c r="B9" s="2">
        <v>31</v>
      </c>
      <c r="C9" s="2" t="s">
        <v>136</v>
      </c>
      <c r="E9" s="2" t="s">
        <v>136</v>
      </c>
      <c r="F9" s="2" t="s">
        <v>136</v>
      </c>
      <c r="I9" s="2">
        <v>8</v>
      </c>
      <c r="J9" s="2" t="s">
        <v>108</v>
      </c>
      <c r="L9" s="2" t="s">
        <v>198</v>
      </c>
    </row>
    <row r="10" spans="1:12">
      <c r="A10" s="2">
        <v>8</v>
      </c>
      <c r="B10" s="2">
        <v>31</v>
      </c>
      <c r="C10" s="2" t="s">
        <v>137</v>
      </c>
      <c r="E10" s="2" t="s">
        <v>137</v>
      </c>
      <c r="F10" s="2" t="s">
        <v>137</v>
      </c>
      <c r="I10" s="2">
        <v>9</v>
      </c>
      <c r="J10" s="2" t="s">
        <v>72</v>
      </c>
      <c r="L10" s="2" t="s">
        <v>102</v>
      </c>
    </row>
    <row r="11" spans="1:12">
      <c r="A11" s="2">
        <v>9</v>
      </c>
      <c r="B11" s="2">
        <v>31</v>
      </c>
      <c r="C11" s="2" t="s">
        <v>138</v>
      </c>
      <c r="E11" s="2" t="s">
        <v>138</v>
      </c>
      <c r="F11" s="2" t="s">
        <v>138</v>
      </c>
      <c r="I11" s="2">
        <v>10</v>
      </c>
      <c r="J11" s="2" t="s">
        <v>185</v>
      </c>
      <c r="L11" s="2" t="s">
        <v>103</v>
      </c>
    </row>
    <row r="12" spans="1:12">
      <c r="A12" s="2">
        <v>10</v>
      </c>
      <c r="B12" s="2">
        <v>31</v>
      </c>
      <c r="C12" s="2" t="s">
        <v>139</v>
      </c>
      <c r="E12" s="2" t="s">
        <v>139</v>
      </c>
      <c r="F12" s="2" t="s">
        <v>139</v>
      </c>
      <c r="I12" s="2">
        <v>11</v>
      </c>
      <c r="J12" s="2" t="s">
        <v>96</v>
      </c>
      <c r="L12" s="2" t="s">
        <v>187</v>
      </c>
    </row>
    <row r="13" spans="1:12">
      <c r="A13" s="2">
        <v>11</v>
      </c>
      <c r="B13" s="2">
        <v>31</v>
      </c>
      <c r="C13" s="2" t="s">
        <v>140</v>
      </c>
      <c r="E13" s="2" t="s">
        <v>140</v>
      </c>
      <c r="F13" s="2" t="s">
        <v>140</v>
      </c>
      <c r="I13" s="2">
        <v>12</v>
      </c>
      <c r="J13" s="2" t="s">
        <v>75</v>
      </c>
      <c r="L13" s="2" t="s">
        <v>106</v>
      </c>
    </row>
    <row r="14" spans="1:12">
      <c r="A14" s="2">
        <v>13</v>
      </c>
      <c r="B14" s="2">
        <v>31</v>
      </c>
      <c r="C14" s="2" t="s">
        <v>141</v>
      </c>
      <c r="E14" s="2" t="s">
        <v>141</v>
      </c>
      <c r="F14" s="2" t="s">
        <v>141</v>
      </c>
      <c r="I14" s="2">
        <v>13</v>
      </c>
      <c r="J14" s="2" t="s">
        <v>97</v>
      </c>
      <c r="L14" s="2" t="s">
        <v>189</v>
      </c>
    </row>
    <row r="15" spans="1:12">
      <c r="A15" s="2">
        <v>14</v>
      </c>
      <c r="B15" s="2">
        <v>31</v>
      </c>
      <c r="C15" s="2" t="s">
        <v>142</v>
      </c>
      <c r="E15" s="2" t="s">
        <v>142</v>
      </c>
      <c r="F15" s="2" t="s">
        <v>142</v>
      </c>
      <c r="I15" s="2">
        <v>14</v>
      </c>
      <c r="J15" s="2" t="s">
        <v>107</v>
      </c>
      <c r="L15" s="2" t="s">
        <v>116</v>
      </c>
    </row>
    <row r="16" spans="1:12">
      <c r="A16" s="2">
        <v>15</v>
      </c>
      <c r="B16" s="2">
        <v>31</v>
      </c>
      <c r="C16" s="2" t="s">
        <v>143</v>
      </c>
      <c r="E16" s="2" t="s">
        <v>143</v>
      </c>
      <c r="F16" s="2" t="s">
        <v>143</v>
      </c>
      <c r="I16" s="2">
        <v>15</v>
      </c>
      <c r="J16" s="2" t="s">
        <v>188</v>
      </c>
    </row>
    <row r="17" spans="1:10">
      <c r="A17" s="2">
        <v>16</v>
      </c>
      <c r="B17" s="2">
        <v>31</v>
      </c>
      <c r="C17" s="2" t="s">
        <v>144</v>
      </c>
      <c r="E17" s="2" t="s">
        <v>144</v>
      </c>
      <c r="F17" s="2" t="s">
        <v>144</v>
      </c>
      <c r="I17" s="2">
        <v>16</v>
      </c>
      <c r="J17" s="2" t="s">
        <v>109</v>
      </c>
    </row>
    <row r="18" spans="1:10">
      <c r="A18" s="2">
        <v>17</v>
      </c>
      <c r="B18" s="2">
        <v>31</v>
      </c>
      <c r="C18" s="2" t="s">
        <v>145</v>
      </c>
      <c r="E18" s="2" t="s">
        <v>145</v>
      </c>
      <c r="F18" s="2" t="s">
        <v>145</v>
      </c>
    </row>
    <row r="19" spans="1:10">
      <c r="A19" s="2">
        <v>18</v>
      </c>
      <c r="B19" s="2">
        <v>31</v>
      </c>
      <c r="C19" s="2" t="s">
        <v>146</v>
      </c>
      <c r="E19" s="2" t="s">
        <v>146</v>
      </c>
      <c r="F19" s="2" t="s">
        <v>146</v>
      </c>
    </row>
    <row r="20" spans="1:10">
      <c r="A20" s="2">
        <v>19</v>
      </c>
      <c r="B20" s="2">
        <v>31</v>
      </c>
      <c r="C20" s="2" t="s">
        <v>147</v>
      </c>
      <c r="E20" s="2" t="s">
        <v>147</v>
      </c>
      <c r="F20" s="2" t="s">
        <v>147</v>
      </c>
    </row>
    <row r="21" spans="1:10">
      <c r="C21" s="2" t="s">
        <v>181</v>
      </c>
      <c r="E21" s="2" t="s">
        <v>181</v>
      </c>
      <c r="F21" s="2" t="s">
        <v>181</v>
      </c>
    </row>
    <row r="22" spans="1:10">
      <c r="C22" s="2" t="s">
        <v>183</v>
      </c>
    </row>
    <row r="23" spans="1:10">
      <c r="A23" s="2">
        <v>20</v>
      </c>
      <c r="B23" s="2">
        <v>31</v>
      </c>
      <c r="C23" s="2" t="s">
        <v>148</v>
      </c>
      <c r="E23" s="2" t="s">
        <v>148</v>
      </c>
      <c r="F23" s="2" t="s">
        <v>148</v>
      </c>
    </row>
    <row r="24" spans="1:10">
      <c r="A24" s="2">
        <v>21</v>
      </c>
      <c r="B24" s="2">
        <v>31</v>
      </c>
      <c r="C24" s="2" t="s">
        <v>149</v>
      </c>
      <c r="E24" s="2" t="s">
        <v>149</v>
      </c>
      <c r="F24" s="2" t="s">
        <v>149</v>
      </c>
    </row>
    <row r="25" spans="1:10">
      <c r="A25" s="2">
        <v>22</v>
      </c>
      <c r="B25" s="2">
        <v>31</v>
      </c>
      <c r="C25" s="2" t="s">
        <v>150</v>
      </c>
      <c r="E25" s="2" t="s">
        <v>150</v>
      </c>
      <c r="F25" s="2" t="s">
        <v>150</v>
      </c>
    </row>
    <row r="26" spans="1:10">
      <c r="A26" s="2">
        <v>23</v>
      </c>
      <c r="B26" s="2">
        <v>31</v>
      </c>
      <c r="C26" s="2" t="s">
        <v>151</v>
      </c>
      <c r="E26" s="2" t="s">
        <v>151</v>
      </c>
      <c r="F26" s="2" t="s">
        <v>151</v>
      </c>
    </row>
    <row r="27" spans="1:10">
      <c r="A27" s="2">
        <v>24</v>
      </c>
      <c r="B27" s="2">
        <v>31</v>
      </c>
      <c r="C27" s="2" t="s">
        <v>152</v>
      </c>
      <c r="E27" s="2" t="s">
        <v>152</v>
      </c>
      <c r="F27" s="2" t="s">
        <v>152</v>
      </c>
    </row>
    <row r="28" spans="1:10">
      <c r="A28" s="2">
        <v>25</v>
      </c>
      <c r="B28" s="2">
        <v>31</v>
      </c>
      <c r="C28" s="2" t="s">
        <v>153</v>
      </c>
      <c r="E28" s="2" t="s">
        <v>153</v>
      </c>
      <c r="F28" s="2" t="s">
        <v>153</v>
      </c>
    </row>
    <row r="29" spans="1:10">
      <c r="A29" s="2">
        <v>26</v>
      </c>
      <c r="B29" s="2">
        <v>31</v>
      </c>
      <c r="C29" s="2" t="s">
        <v>154</v>
      </c>
      <c r="E29" s="2" t="s">
        <v>154</v>
      </c>
      <c r="F29" s="2" t="s">
        <v>154</v>
      </c>
    </row>
    <row r="30" spans="1:10">
      <c r="A30" s="2">
        <v>27</v>
      </c>
      <c r="B30" s="2">
        <v>31</v>
      </c>
      <c r="C30" s="2" t="s">
        <v>155</v>
      </c>
      <c r="E30" s="2" t="s">
        <v>155</v>
      </c>
      <c r="F30" s="2" t="s">
        <v>155</v>
      </c>
    </row>
    <row r="31" spans="1:10">
      <c r="A31" s="2">
        <v>28</v>
      </c>
      <c r="B31" s="2">
        <v>31</v>
      </c>
      <c r="C31" s="2" t="s">
        <v>156</v>
      </c>
      <c r="E31" s="2" t="s">
        <v>156</v>
      </c>
      <c r="F31" s="2" t="s">
        <v>156</v>
      </c>
    </row>
    <row r="32" spans="1:10">
      <c r="A32" s="2">
        <v>29</v>
      </c>
      <c r="B32" s="2">
        <v>31</v>
      </c>
      <c r="C32" s="2" t="s">
        <v>157</v>
      </c>
      <c r="E32" s="2" t="s">
        <v>157</v>
      </c>
      <c r="F32" s="2" t="s">
        <v>157</v>
      </c>
    </row>
    <row r="33" spans="1:6">
      <c r="A33" s="2">
        <v>30</v>
      </c>
      <c r="B33" s="2">
        <v>31</v>
      </c>
      <c r="C33" s="2" t="s">
        <v>158</v>
      </c>
      <c r="E33" s="2" t="s">
        <v>158</v>
      </c>
      <c r="F33" s="2" t="s">
        <v>158</v>
      </c>
    </row>
    <row r="34" spans="1:6">
      <c r="C34" s="2" t="s">
        <v>184</v>
      </c>
    </row>
    <row r="35" spans="1:6">
      <c r="A35" s="2">
        <v>32</v>
      </c>
      <c r="B35" s="2">
        <v>31</v>
      </c>
      <c r="C35" s="2" t="s">
        <v>159</v>
      </c>
      <c r="E35" s="2" t="s">
        <v>159</v>
      </c>
      <c r="F35" s="2" t="s">
        <v>159</v>
      </c>
    </row>
    <row r="36" spans="1:6">
      <c r="A36" s="2">
        <v>33</v>
      </c>
      <c r="B36" s="2">
        <v>31</v>
      </c>
      <c r="C36" s="2" t="s">
        <v>160</v>
      </c>
      <c r="E36" s="2" t="s">
        <v>160</v>
      </c>
      <c r="F36" s="2" t="s">
        <v>160</v>
      </c>
    </row>
    <row r="37" spans="1:6">
      <c r="A37" s="2">
        <v>34</v>
      </c>
      <c r="B37" s="2">
        <v>31</v>
      </c>
      <c r="C37" s="2" t="s">
        <v>161</v>
      </c>
      <c r="E37" s="2" t="s">
        <v>161</v>
      </c>
      <c r="F37" s="2" t="s">
        <v>161</v>
      </c>
    </row>
    <row r="38" spans="1:6">
      <c r="A38" s="2">
        <v>35</v>
      </c>
      <c r="B38" s="2">
        <v>31</v>
      </c>
      <c r="C38" s="2" t="s">
        <v>162</v>
      </c>
      <c r="E38" s="2" t="s">
        <v>162</v>
      </c>
      <c r="F38" s="2" t="s">
        <v>162</v>
      </c>
    </row>
    <row r="39" spans="1:6">
      <c r="A39" s="2">
        <v>36</v>
      </c>
      <c r="B39" s="2">
        <v>31</v>
      </c>
      <c r="C39" s="2" t="s">
        <v>163</v>
      </c>
      <c r="E39" s="2" t="s">
        <v>163</v>
      </c>
      <c r="F39" s="2" t="s">
        <v>163</v>
      </c>
    </row>
    <row r="40" spans="1:6">
      <c r="A40" s="2">
        <v>37</v>
      </c>
      <c r="B40" s="2">
        <v>31</v>
      </c>
      <c r="C40" s="2" t="s">
        <v>164</v>
      </c>
      <c r="E40" s="2" t="s">
        <v>164</v>
      </c>
      <c r="F40" s="2" t="s">
        <v>164</v>
      </c>
    </row>
    <row r="41" spans="1:6">
      <c r="A41" s="2">
        <v>38</v>
      </c>
      <c r="B41" s="2">
        <v>31</v>
      </c>
      <c r="C41" s="2" t="s">
        <v>165</v>
      </c>
      <c r="E41" s="2" t="s">
        <v>165</v>
      </c>
      <c r="F41" s="2" t="s">
        <v>165</v>
      </c>
    </row>
    <row r="42" spans="1:6">
      <c r="A42" s="2">
        <v>39</v>
      </c>
      <c r="B42" s="2">
        <v>31</v>
      </c>
      <c r="C42" s="2" t="s">
        <v>166</v>
      </c>
      <c r="E42" s="2" t="s">
        <v>166</v>
      </c>
      <c r="F42" s="2" t="s">
        <v>166</v>
      </c>
    </row>
    <row r="43" spans="1:6">
      <c r="A43" s="2">
        <v>40</v>
      </c>
      <c r="B43" s="2">
        <v>31</v>
      </c>
      <c r="C43" s="2" t="s">
        <v>167</v>
      </c>
      <c r="E43" s="2" t="s">
        <v>167</v>
      </c>
      <c r="F43" s="2" t="s">
        <v>167</v>
      </c>
    </row>
    <row r="44" spans="1:6">
      <c r="A44" s="2">
        <v>41</v>
      </c>
      <c r="B44" s="2">
        <v>31</v>
      </c>
      <c r="C44" s="2" t="s">
        <v>168</v>
      </c>
      <c r="E44" s="2" t="s">
        <v>168</v>
      </c>
      <c r="F44" s="2" t="s">
        <v>168</v>
      </c>
    </row>
    <row r="45" spans="1:6">
      <c r="A45" s="2">
        <v>42</v>
      </c>
      <c r="B45" s="2">
        <v>31</v>
      </c>
      <c r="C45" s="2" t="s">
        <v>169</v>
      </c>
      <c r="E45" s="2" t="s">
        <v>169</v>
      </c>
      <c r="F45" s="2" t="s">
        <v>169</v>
      </c>
    </row>
    <row r="46" spans="1:6">
      <c r="A46" s="2">
        <v>43</v>
      </c>
      <c r="B46" s="2">
        <v>31</v>
      </c>
      <c r="C46" s="2" t="s">
        <v>170</v>
      </c>
      <c r="E46" s="2" t="s">
        <v>170</v>
      </c>
      <c r="F46" s="2" t="s">
        <v>170</v>
      </c>
    </row>
    <row r="47" spans="1:6">
      <c r="A47" s="2">
        <v>44</v>
      </c>
      <c r="B47" s="2">
        <v>31</v>
      </c>
      <c r="C47" s="2" t="s">
        <v>171</v>
      </c>
      <c r="E47" s="2" t="s">
        <v>171</v>
      </c>
      <c r="F47" s="2" t="s">
        <v>171</v>
      </c>
    </row>
    <row r="48" spans="1:6">
      <c r="A48" s="2">
        <v>45</v>
      </c>
      <c r="B48" s="2">
        <v>31</v>
      </c>
      <c r="C48" s="2" t="s">
        <v>172</v>
      </c>
      <c r="E48" s="2" t="s">
        <v>172</v>
      </c>
      <c r="F48" s="2" t="s">
        <v>172</v>
      </c>
    </row>
    <row r="49" spans="1:6">
      <c r="A49" s="2">
        <v>46</v>
      </c>
      <c r="B49" s="2">
        <v>31</v>
      </c>
      <c r="C49" s="2" t="s">
        <v>173</v>
      </c>
      <c r="E49" s="2" t="s">
        <v>173</v>
      </c>
      <c r="F49" s="2" t="s">
        <v>173</v>
      </c>
    </row>
    <row r="50" spans="1:6">
      <c r="A50" s="2">
        <v>47</v>
      </c>
      <c r="B50" s="2">
        <v>31</v>
      </c>
      <c r="C50" s="2" t="s">
        <v>174</v>
      </c>
      <c r="E50" s="2" t="s">
        <v>174</v>
      </c>
      <c r="F50" s="2" t="s">
        <v>174</v>
      </c>
    </row>
    <row r="51" spans="1:6">
      <c r="A51" s="2">
        <v>48</v>
      </c>
      <c r="B51" s="2">
        <v>31</v>
      </c>
      <c r="C51" s="2" t="s">
        <v>175</v>
      </c>
      <c r="E51" s="2" t="s">
        <v>175</v>
      </c>
      <c r="F51" s="2" t="s">
        <v>175</v>
      </c>
    </row>
    <row r="52" spans="1:6">
      <c r="A52" s="2">
        <v>49</v>
      </c>
      <c r="B52" s="2">
        <v>31</v>
      </c>
      <c r="C52" s="2" t="s">
        <v>176</v>
      </c>
      <c r="E52" s="2" t="s">
        <v>176</v>
      </c>
      <c r="F52" s="2" t="s">
        <v>176</v>
      </c>
    </row>
    <row r="53" spans="1:6">
      <c r="A53" s="2">
        <v>50</v>
      </c>
      <c r="B53" s="2">
        <v>31</v>
      </c>
      <c r="C53" s="2" t="s">
        <v>177</v>
      </c>
      <c r="E53" s="2" t="s">
        <v>177</v>
      </c>
      <c r="F53" s="2" t="s">
        <v>177</v>
      </c>
    </row>
    <row r="54" spans="1:6">
      <c r="A54" s="2">
        <v>51</v>
      </c>
      <c r="B54" s="2">
        <v>31</v>
      </c>
      <c r="C54" s="2" t="s">
        <v>178</v>
      </c>
      <c r="E54" s="2" t="s">
        <v>178</v>
      </c>
      <c r="F54" s="2" t="s">
        <v>178</v>
      </c>
    </row>
    <row r="55" spans="1:6">
      <c r="A55" s="2">
        <v>52</v>
      </c>
      <c r="B55" s="2">
        <v>31</v>
      </c>
      <c r="C55" s="2" t="s">
        <v>179</v>
      </c>
      <c r="E55" s="2" t="s">
        <v>179</v>
      </c>
      <c r="F55" s="2" t="s">
        <v>179</v>
      </c>
    </row>
    <row r="56" spans="1:6">
      <c r="A56" s="2">
        <v>54</v>
      </c>
      <c r="B56" s="2">
        <v>31</v>
      </c>
      <c r="C56" s="2" t="s">
        <v>180</v>
      </c>
      <c r="E56" s="2" t="s">
        <v>180</v>
      </c>
      <c r="F56" s="2" t="s">
        <v>180</v>
      </c>
    </row>
  </sheetData>
  <phoneticPr fontId="1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0"/>
  <sheetViews>
    <sheetView workbookViewId="0">
      <selection activeCell="D19" sqref="D19"/>
    </sheetView>
  </sheetViews>
  <sheetFormatPr defaultColWidth="13.7109375" defaultRowHeight="12"/>
  <cols>
    <col min="1" max="1" width="4.7109375" customWidth="1"/>
    <col min="2" max="2" width="24.7109375" customWidth="1"/>
    <col min="3" max="3" width="4.42578125" customWidth="1"/>
    <col min="4" max="4" width="30.140625" customWidth="1"/>
  </cols>
  <sheetData>
    <row r="1" spans="1:5">
      <c r="A1" t="s">
        <v>55</v>
      </c>
      <c r="C1" t="s">
        <v>56</v>
      </c>
    </row>
    <row r="2" spans="1:5">
      <c r="A2" s="14">
        <v>1</v>
      </c>
      <c r="B2" s="5" t="s">
        <v>82</v>
      </c>
      <c r="C2" s="14">
        <v>1</v>
      </c>
      <c r="D2" s="5" t="s">
        <v>83</v>
      </c>
    </row>
    <row r="3" spans="1:5">
      <c r="A3" s="14">
        <v>2</v>
      </c>
      <c r="B3" s="5" t="s">
        <v>85</v>
      </c>
      <c r="C3" s="14">
        <v>2</v>
      </c>
      <c r="D3" s="5" t="s">
        <v>86</v>
      </c>
      <c r="E3" t="s">
        <v>110</v>
      </c>
    </row>
    <row r="4" spans="1:5">
      <c r="A4" s="14">
        <v>3</v>
      </c>
      <c r="B4" s="5" t="s">
        <v>87</v>
      </c>
      <c r="C4" s="14">
        <v>3</v>
      </c>
      <c r="D4" s="5" t="s">
        <v>88</v>
      </c>
    </row>
    <row r="5" spans="1:5">
      <c r="A5" s="14">
        <v>4</v>
      </c>
      <c r="B5" s="5" t="s">
        <v>69</v>
      </c>
      <c r="C5" s="14">
        <v>4</v>
      </c>
      <c r="D5" s="5" t="s">
        <v>63</v>
      </c>
    </row>
    <row r="6" spans="1:5">
      <c r="A6" s="14">
        <v>5</v>
      </c>
      <c r="B6" s="5" t="s">
        <v>70</v>
      </c>
      <c r="C6" s="14">
        <v>5</v>
      </c>
      <c r="D6" s="5" t="s">
        <v>121</v>
      </c>
    </row>
    <row r="7" spans="1:5">
      <c r="A7" s="14">
        <v>6</v>
      </c>
      <c r="B7" s="5" t="s">
        <v>71</v>
      </c>
      <c r="C7" s="14">
        <v>6</v>
      </c>
      <c r="D7" s="5" t="s">
        <v>111</v>
      </c>
    </row>
    <row r="8" spans="1:5">
      <c r="A8" s="14">
        <v>7</v>
      </c>
      <c r="B8" s="4" t="s">
        <v>84</v>
      </c>
      <c r="C8" s="14">
        <v>7</v>
      </c>
      <c r="D8" s="4" t="s">
        <v>64</v>
      </c>
    </row>
    <row r="9" spans="1:5">
      <c r="A9" s="14">
        <v>8</v>
      </c>
      <c r="B9" s="2" t="s">
        <v>108</v>
      </c>
      <c r="C9" s="14">
        <v>8</v>
      </c>
      <c r="D9" s="4" t="s">
        <v>65</v>
      </c>
    </row>
    <row r="10" spans="1:5">
      <c r="A10" s="14">
        <v>9</v>
      </c>
      <c r="B10" s="5" t="s">
        <v>72</v>
      </c>
      <c r="C10" s="14">
        <v>9</v>
      </c>
      <c r="D10" s="5" t="s">
        <v>66</v>
      </c>
    </row>
    <row r="11" spans="1:5">
      <c r="A11" s="14">
        <v>10</v>
      </c>
      <c r="B11" s="4" t="s">
        <v>73</v>
      </c>
      <c r="C11" s="14">
        <v>10</v>
      </c>
      <c r="D11" s="2" t="s">
        <v>67</v>
      </c>
    </row>
    <row r="12" spans="1:5">
      <c r="A12" s="14">
        <v>11</v>
      </c>
      <c r="B12" s="2" t="s">
        <v>74</v>
      </c>
      <c r="C12" s="14">
        <v>11</v>
      </c>
      <c r="D12" s="2" t="s">
        <v>68</v>
      </c>
    </row>
    <row r="13" spans="1:5">
      <c r="A13" s="14">
        <v>12</v>
      </c>
      <c r="B13" s="4" t="s">
        <v>81</v>
      </c>
      <c r="C13" s="14">
        <v>12</v>
      </c>
      <c r="D13" s="5" t="s">
        <v>116</v>
      </c>
    </row>
    <row r="14" spans="1:5">
      <c r="A14" s="14">
        <v>13</v>
      </c>
      <c r="B14" s="4" t="s">
        <v>75</v>
      </c>
      <c r="C14" s="14">
        <v>13</v>
      </c>
      <c r="D14" s="2"/>
    </row>
    <row r="15" spans="1:5">
      <c r="A15" s="14">
        <v>14</v>
      </c>
      <c r="B15" s="4" t="s">
        <v>76</v>
      </c>
      <c r="C15" s="14">
        <v>14</v>
      </c>
      <c r="D15" s="5"/>
    </row>
    <row r="16" spans="1:5">
      <c r="A16" s="14">
        <v>15</v>
      </c>
      <c r="B16" s="5" t="s">
        <v>115</v>
      </c>
      <c r="C16" s="14">
        <v>15</v>
      </c>
      <c r="D16" s="5"/>
    </row>
    <row r="17" spans="1:4">
      <c r="A17" s="14">
        <v>16</v>
      </c>
      <c r="B17" s="2"/>
      <c r="C17" s="14">
        <v>16</v>
      </c>
      <c r="D17" s="5"/>
    </row>
    <row r="18" spans="1:4">
      <c r="A18" s="14">
        <v>17</v>
      </c>
      <c r="C18" s="14">
        <v>17</v>
      </c>
      <c r="D18" s="5"/>
    </row>
    <row r="19" spans="1:4">
      <c r="A19" s="14">
        <v>18</v>
      </c>
      <c r="B19" s="4"/>
      <c r="C19" s="14">
        <v>18</v>
      </c>
      <c r="D19" s="5"/>
    </row>
    <row r="20" spans="1:4">
      <c r="A20" s="14">
        <v>19</v>
      </c>
      <c r="B20" s="2"/>
      <c r="C20" s="14">
        <v>19</v>
      </c>
      <c r="D20" s="5"/>
    </row>
    <row r="21" spans="1:4">
      <c r="A21" s="14">
        <v>20</v>
      </c>
      <c r="B21" s="2"/>
      <c r="C21" s="14">
        <v>20</v>
      </c>
      <c r="D21" s="5"/>
    </row>
    <row r="22" spans="1:4">
      <c r="A22" s="14">
        <v>21</v>
      </c>
      <c r="B22" s="2"/>
      <c r="C22" s="14">
        <v>21</v>
      </c>
      <c r="D22" s="5"/>
    </row>
    <row r="23" spans="1:4">
      <c r="A23" s="14">
        <v>22</v>
      </c>
      <c r="B23" s="4"/>
      <c r="C23" s="14">
        <v>22</v>
      </c>
      <c r="D23" s="5"/>
    </row>
    <row r="24" spans="1:4">
      <c r="A24" s="14">
        <v>23</v>
      </c>
      <c r="B24" s="4"/>
      <c r="C24" s="14">
        <v>23</v>
      </c>
      <c r="D24" s="5"/>
    </row>
    <row r="25" spans="1:4">
      <c r="A25" s="14">
        <v>24</v>
      </c>
      <c r="B25" s="2"/>
      <c r="C25" s="14">
        <v>24</v>
      </c>
      <c r="D25" s="5"/>
    </row>
    <row r="26" spans="1:4">
      <c r="A26" s="14">
        <v>25</v>
      </c>
      <c r="B26" s="2"/>
      <c r="C26" s="14">
        <v>25</v>
      </c>
      <c r="D26" s="2"/>
    </row>
    <row r="27" spans="1:4">
      <c r="A27" s="14">
        <v>26</v>
      </c>
      <c r="B27" s="2"/>
      <c r="C27" s="14">
        <v>26</v>
      </c>
      <c r="D27" s="2"/>
    </row>
    <row r="28" spans="1:4">
      <c r="A28" s="14">
        <v>27</v>
      </c>
      <c r="B28" s="2"/>
      <c r="C28" s="14">
        <v>27</v>
      </c>
      <c r="D28" s="2"/>
    </row>
    <row r="29" spans="1:4">
      <c r="A29" s="14">
        <v>28</v>
      </c>
      <c r="B29" s="4"/>
      <c r="C29" s="14">
        <v>28</v>
      </c>
      <c r="D29" s="2"/>
    </row>
    <row r="30" spans="1:4">
      <c r="A30" s="14">
        <v>29</v>
      </c>
      <c r="B30" s="2"/>
      <c r="C30" s="14">
        <v>29</v>
      </c>
      <c r="D30" s="2"/>
    </row>
    <row r="31" spans="1:4">
      <c r="A31" s="14">
        <v>30</v>
      </c>
      <c r="B31" s="2"/>
      <c r="C31" s="14">
        <v>30</v>
      </c>
      <c r="D31" s="2"/>
    </row>
    <row r="32" spans="1:4">
      <c r="A32" s="14">
        <v>31</v>
      </c>
      <c r="B32" s="2"/>
      <c r="C32" s="14">
        <v>31</v>
      </c>
      <c r="D32" s="2"/>
    </row>
    <row r="33" spans="1:4">
      <c r="A33" s="14">
        <v>32</v>
      </c>
      <c r="B33" s="2"/>
      <c r="C33" s="14">
        <v>32</v>
      </c>
      <c r="D33" s="2"/>
    </row>
    <row r="34" spans="1:4">
      <c r="A34" s="14">
        <v>33</v>
      </c>
      <c r="B34" s="2"/>
      <c r="C34" s="14">
        <v>33</v>
      </c>
      <c r="D34" s="2"/>
    </row>
    <row r="35" spans="1:4">
      <c r="A35" s="14">
        <v>34</v>
      </c>
      <c r="B35" s="2"/>
      <c r="C35" s="14">
        <v>34</v>
      </c>
      <c r="D35" s="2"/>
    </row>
    <row r="36" spans="1:4">
      <c r="A36" s="14">
        <v>35</v>
      </c>
      <c r="B36" s="2"/>
    </row>
    <row r="37" spans="1:4">
      <c r="A37" s="14">
        <v>36</v>
      </c>
      <c r="B37" s="2"/>
    </row>
    <row r="38" spans="1:4">
      <c r="A38" s="14">
        <v>37</v>
      </c>
      <c r="B38" s="2"/>
    </row>
    <row r="39" spans="1:4">
      <c r="A39" s="14">
        <v>38</v>
      </c>
      <c r="B39" s="2"/>
    </row>
    <row r="40" spans="1:4">
      <c r="A40" s="14">
        <v>39</v>
      </c>
      <c r="B40" s="2"/>
    </row>
  </sheetData>
  <phoneticPr fontId="19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はじめにお読みください</vt:lpstr>
      <vt:lpstr>男子</vt:lpstr>
      <vt:lpstr>女子</vt:lpstr>
      <vt:lpstr>Sheet2</vt:lpstr>
      <vt:lpstr>コード</vt:lpstr>
      <vt:lpstr>はじめにお読みください!Print_Area</vt:lpstr>
      <vt:lpstr>女子!Print_Area</vt:lpstr>
      <vt:lpstr>男子!Print_Area</vt:lpstr>
      <vt:lpstr>女子!Print_Titles</vt:lpstr>
      <vt:lpstr>男子!Print_Titles</vt:lpstr>
      <vt:lpstr>リレー</vt:lpstr>
      <vt:lpstr>女子コード</vt:lpstr>
      <vt:lpstr>男子コード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浦林 雅樹</dc:creator>
  <cp:lastModifiedBy>teacher25</cp:lastModifiedBy>
  <dcterms:created xsi:type="dcterms:W3CDTF">2022-05-09T10:34:41Z</dcterms:created>
  <dcterms:modified xsi:type="dcterms:W3CDTF">2023-05-09T09:59:37Z</dcterms:modified>
</cp:coreProperties>
</file>